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embeddings/oleObject12.bin" ContentType="application/vnd.openxmlformats-officedocument.oleObject"/>
  <Override PartName="/xl/embeddings/oleObject1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uter\Desktop\"/>
    </mc:Choice>
  </mc:AlternateContent>
  <bookViews>
    <workbookView xWindow="0" yWindow="0" windowWidth="20490" windowHeight="7755"/>
  </bookViews>
  <sheets>
    <sheet name="canal max eficiencia" sheetId="1" r:id="rId1"/>
    <sheet name="desarenador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3" i="2" l="1"/>
  <c r="F205" i="2" s="1"/>
  <c r="D202" i="2"/>
  <c r="C115" i="2" l="1"/>
  <c r="F118" i="2" s="1"/>
  <c r="F120" i="2" s="1"/>
  <c r="J96" i="2"/>
  <c r="J97" i="2" s="1"/>
  <c r="D128" i="2" s="1"/>
  <c r="I88" i="2"/>
  <c r="D77" i="2"/>
  <c r="G41" i="1"/>
  <c r="F60" i="2"/>
  <c r="F71" i="2" s="1"/>
  <c r="D76" i="2" s="1"/>
  <c r="J49" i="1"/>
  <c r="I49" i="2"/>
  <c r="J49" i="2" s="1"/>
  <c r="D30" i="2"/>
  <c r="E40" i="2" s="1"/>
  <c r="E42" i="2" s="1"/>
  <c r="H47" i="1"/>
  <c r="J47" i="1"/>
  <c r="H49" i="1"/>
  <c r="F36" i="1"/>
  <c r="F31" i="1"/>
  <c r="E186" i="2" l="1"/>
  <c r="F189" i="2" s="1"/>
  <c r="E152" i="2"/>
  <c r="F155" i="2" s="1"/>
  <c r="E161" i="2" s="1"/>
  <c r="D126" i="2"/>
  <c r="E80" i="2"/>
  <c r="G80" i="2" s="1"/>
  <c r="F62" i="2"/>
  <c r="E193" i="2" l="1"/>
</calcChain>
</file>

<file path=xl/sharedStrings.xml><?xml version="1.0" encoding="utf-8"?>
<sst xmlns="http://schemas.openxmlformats.org/spreadsheetml/2006/main" count="217" uniqueCount="161">
  <si>
    <t>DISEÑO DE CANAL RECTANGULAR A MAXIMA EFICIENCIA HIDRAULICA</t>
  </si>
  <si>
    <t>Empleamos la ecuacion de Manning:</t>
  </si>
  <si>
    <t>Qd =</t>
  </si>
  <si>
    <t>m3/seg</t>
  </si>
  <si>
    <t>Pend (S) =</t>
  </si>
  <si>
    <t>%o</t>
  </si>
  <si>
    <t>n =</t>
  </si>
  <si>
    <t>H°C°</t>
  </si>
  <si>
    <t>Diseñamos a maxima eficiencia hidraulica para canal rectangular.</t>
  </si>
  <si>
    <t xml:space="preserve">Fórmula de máxima eficiencia hidráulica </t>
  </si>
  <si>
    <t>para un canal rectangular:</t>
  </si>
  <si>
    <t>b = 2*y</t>
  </si>
  <si>
    <t xml:space="preserve">y = </t>
  </si>
  <si>
    <t>m</t>
  </si>
  <si>
    <t>Ahora calculo la base en funcion de el tirante normal:</t>
  </si>
  <si>
    <t>b =</t>
  </si>
  <si>
    <t>El diseño de este canal por seguridad sera constante a lo largo de todo el trayecto del proyecto.</t>
  </si>
  <si>
    <t xml:space="preserve">AREA HIDRAULICA = </t>
  </si>
  <si>
    <t>m2</t>
  </si>
  <si>
    <t>Verificación de que el flujo en el canal es subcritico NF&lt;1; y que la velocidad debe ser de 0,6m/seg a 2m/seg.</t>
  </si>
  <si>
    <t>Verificación del Número de Froud:</t>
  </si>
  <si>
    <t>N = V/(g*y)=</t>
  </si>
  <si>
    <t>Verificación de la velocidad en el canal:</t>
  </si>
  <si>
    <t>V = Q/A =</t>
  </si>
  <si>
    <t xml:space="preserve">Constructivamente </t>
  </si>
  <si>
    <t>Adm.</t>
  </si>
  <si>
    <t>m/s</t>
  </si>
  <si>
    <t>1.-</t>
  </si>
  <si>
    <t>CALCULO DEL DIAMETRO DE LAS PARTICULAS A SEDIMENTAR</t>
  </si>
  <si>
    <t xml:space="preserve">Los desarenadores se diseñan para un determinado diametro de párticulas, es decir, </t>
  </si>
  <si>
    <t>que se supone que todas las particulas de diametro superior al escogido debe depositarse.</t>
  </si>
  <si>
    <t>por ejemplo el valor de diametro maximo de particula normalmente admitido para plantas</t>
  </si>
  <si>
    <t xml:space="preserve">hidroelectricas es de 0.25 mm. . En lo sistemas de riego generalmente se acepta hasta </t>
  </si>
  <si>
    <t>diametros de 1.5 mm.</t>
  </si>
  <si>
    <t>DATOS:</t>
  </si>
  <si>
    <t>D=</t>
  </si>
  <si>
    <t>mm</t>
  </si>
  <si>
    <t>Diametro de la Particula</t>
  </si>
  <si>
    <t>Q=</t>
  </si>
  <si>
    <t>n=</t>
  </si>
  <si>
    <t>i=</t>
  </si>
  <si>
    <t>L/s</t>
  </si>
  <si>
    <t>Caudal de Diseño</t>
  </si>
  <si>
    <t>Rugosidad de Manning HºCº</t>
  </si>
  <si>
    <t xml:space="preserve">pendiente Entrada y Salida del canal </t>
  </si>
  <si>
    <r>
      <t>%</t>
    </r>
    <r>
      <rPr>
        <sz val="9"/>
        <color theme="1"/>
        <rFont val="Stylus BT"/>
        <family val="2"/>
      </rPr>
      <t>o</t>
    </r>
  </si>
  <si>
    <t>2.-</t>
  </si>
  <si>
    <t>CALCULO DE VELOCIDAD DE FLUJO</t>
  </si>
  <si>
    <t xml:space="preserve">La velocidad en un desarenador se considera lenta cuando esta comprendida entre 0,10 a 0,60 m/s </t>
  </si>
  <si>
    <t>La eleccion puede ser arbitraria o puede realizarse o utilizando la formula de Camp.</t>
  </si>
  <si>
    <t>a</t>
  </si>
  <si>
    <t>Vd=</t>
  </si>
  <si>
    <t>cm/s</t>
  </si>
  <si>
    <t>velocidad de escurrimiento</t>
  </si>
  <si>
    <t>d =</t>
  </si>
  <si>
    <t>diametro mm.</t>
  </si>
  <si>
    <t xml:space="preserve">Vd= </t>
  </si>
  <si>
    <t>velocidad de escurrimiento cm/s</t>
  </si>
  <si>
    <t xml:space="preserve">a= </t>
  </si>
  <si>
    <t>constante en funcion al diametro</t>
  </si>
  <si>
    <t xml:space="preserve">Donde: </t>
  </si>
  <si>
    <t>Diametro D (mm)</t>
  </si>
  <si>
    <t>0.1mm&lt; D&lt; 1mm</t>
  </si>
  <si>
    <t>D &lt; 0,1mm</t>
  </si>
  <si>
    <t>D &gt; 1mm</t>
  </si>
  <si>
    <t>3.-</t>
  </si>
  <si>
    <t>ANCHO DE CAMARA ( asumido)</t>
  </si>
  <si>
    <t>B=</t>
  </si>
  <si>
    <t>4.-</t>
  </si>
  <si>
    <t>ALTURA DE LA CAMARA DE SEDIMENTACION</t>
  </si>
  <si>
    <t>Caudal de diseño:</t>
  </si>
  <si>
    <t>m3/s</t>
  </si>
  <si>
    <t>Por lo tanto:</t>
  </si>
  <si>
    <t>H=</t>
  </si>
  <si>
    <t>por lo que asumimos:</t>
  </si>
  <si>
    <t>Tomando en cuenta que:</t>
  </si>
  <si>
    <t>relacion H/B =</t>
  </si>
  <si>
    <t>5.-</t>
  </si>
  <si>
    <t>CALCULO DE LA VELOCIDAD DE SEDIMENTACION</t>
  </si>
  <si>
    <t>Verificacion del tipo de Flujo</t>
  </si>
  <si>
    <t xml:space="preserve">Numero de Reynolds </t>
  </si>
  <si>
    <t xml:space="preserve">Donde </t>
  </si>
  <si>
    <t>Donde:</t>
  </si>
  <si>
    <t>V=</t>
  </si>
  <si>
    <t>velocidad del flujo</t>
  </si>
  <si>
    <t>Rh=</t>
  </si>
  <si>
    <t>radio Hidraulico de la seccion que fluye el caudal</t>
  </si>
  <si>
    <t>v=</t>
  </si>
  <si>
    <t xml:space="preserve">viscosidad del fluido </t>
  </si>
  <si>
    <t>20º C</t>
  </si>
  <si>
    <t xml:space="preserve">Re= </t>
  </si>
  <si>
    <t>2000&lt;Re&lt;4000</t>
  </si>
  <si>
    <t>Re &gt; 4000</t>
  </si>
  <si>
    <t>Re&lt;2000</t>
  </si>
  <si>
    <t>Laminar</t>
  </si>
  <si>
    <t>Transcisional</t>
  </si>
  <si>
    <t>Turbulento</t>
  </si>
  <si>
    <t xml:space="preserve">FLUJO LAMINAR </t>
  </si>
  <si>
    <t>Velocidad de Sedimentacion según Diametro de la Particula</t>
  </si>
  <si>
    <t>D (mm)</t>
  </si>
  <si>
    <t>Vs (cm/s)</t>
  </si>
  <si>
    <t>mm diametro de la particula</t>
  </si>
  <si>
    <t>D mm</t>
  </si>
  <si>
    <t>Interpolacion si fuese necesario</t>
  </si>
  <si>
    <t>FLUJO TURBULENTO</t>
  </si>
  <si>
    <t>Vs</t>
  </si>
  <si>
    <t>Vs=</t>
  </si>
  <si>
    <r>
      <rPr>
        <sz val="11"/>
        <color theme="1"/>
        <rFont val="Calibri"/>
        <family val="2"/>
      </rPr>
      <t>λ</t>
    </r>
    <r>
      <rPr>
        <sz val="11"/>
        <color theme="1"/>
        <rFont val="Stylus BT"/>
        <family val="2"/>
      </rPr>
      <t>s=</t>
    </r>
  </si>
  <si>
    <t>g=</t>
  </si>
  <si>
    <t>c=</t>
  </si>
  <si>
    <t xml:space="preserve">coeficiente de resistencia de los granos </t>
  </si>
  <si>
    <t>diametro de las particulas (cm)</t>
  </si>
  <si>
    <t>aceleracion de la gravedad (m/s2)</t>
  </si>
  <si>
    <t>peso especifico de las particulas (g/cm3)</t>
  </si>
  <si>
    <t>velocidad de sedimentacion(cm/s)</t>
  </si>
  <si>
    <t>c= 0,5 granos redondos</t>
  </si>
  <si>
    <t>practicamente invariable 2,60-2,65</t>
  </si>
  <si>
    <t>Vs =</t>
  </si>
  <si>
    <t xml:space="preserve">6.- </t>
  </si>
  <si>
    <t xml:space="preserve">TIEMPO DE RETENCION </t>
  </si>
  <si>
    <t>Ts=</t>
  </si>
  <si>
    <t>s.</t>
  </si>
  <si>
    <t>tiempo que demora la particula en caer desde la superficie al fondo.</t>
  </si>
  <si>
    <t>7.-</t>
  </si>
  <si>
    <t>LONGITUD DE LA CAMARA</t>
  </si>
  <si>
    <t>L=</t>
  </si>
  <si>
    <r>
      <t>Se asume</t>
    </r>
    <r>
      <rPr>
        <b/>
        <sz val="10"/>
        <rFont val="Stylus BT"/>
        <family val="2"/>
      </rPr>
      <t xml:space="preserve"> L=</t>
    </r>
  </si>
  <si>
    <t>8,-</t>
  </si>
  <si>
    <t>TRANSICION DE ENTRADA</t>
  </si>
  <si>
    <t>donde:</t>
  </si>
  <si>
    <t>LT:</t>
  </si>
  <si>
    <t>T2:</t>
  </si>
  <si>
    <t>k=</t>
  </si>
  <si>
    <t>Longitud de camara (m)</t>
  </si>
  <si>
    <t xml:space="preserve">Coeficiente de seguridad </t>
  </si>
  <si>
    <t>k es un coeficiente de seguridad usado en desarrenadores de bajas velocidades para tomar en cuenta los efectos de la turbulencia y depende de la velocidad de escurrimiento de acuerdo a la siguiente tabla:</t>
  </si>
  <si>
    <t xml:space="preserve">Coeficiente de Seguridad </t>
  </si>
  <si>
    <t>Velocidad de escurrimiento (m/s)</t>
  </si>
  <si>
    <t>K</t>
  </si>
  <si>
    <t>k</t>
  </si>
  <si>
    <t>Vd</t>
  </si>
  <si>
    <t>k =</t>
  </si>
  <si>
    <t>tiempo conciderando flujo Laminar</t>
  </si>
  <si>
    <t xml:space="preserve">Flujo Laminar </t>
  </si>
  <si>
    <t>Flujo Turbulento</t>
  </si>
  <si>
    <t>longitud de la transicion m</t>
  </si>
  <si>
    <t>Espejo de agua en la camara de sedimentacion (m)</t>
  </si>
  <si>
    <t>Espejo de agua en el canal de entrada (m)</t>
  </si>
  <si>
    <t>T1:</t>
  </si>
  <si>
    <r>
      <t>L</t>
    </r>
    <r>
      <rPr>
        <sz val="9"/>
        <color theme="1"/>
        <rFont val="Stylus BT"/>
        <family val="2"/>
      </rPr>
      <t>T =</t>
    </r>
  </si>
  <si>
    <t xml:space="preserve">por fines constructivos </t>
  </si>
  <si>
    <t>9.-</t>
  </si>
  <si>
    <t xml:space="preserve"> DIMENSIONAMIENTO FINAL :</t>
  </si>
  <si>
    <t>39 m</t>
  </si>
  <si>
    <t>1,5 m</t>
  </si>
  <si>
    <t xml:space="preserve">1,2 m </t>
  </si>
  <si>
    <t>0,70 m</t>
  </si>
  <si>
    <t>Desarenador</t>
  </si>
  <si>
    <t>Canal de salida</t>
  </si>
  <si>
    <t>Canal de Ingreso</t>
  </si>
  <si>
    <t xml:space="preserve">Transicion de Entrada y Salida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</si>
</sst>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0.0"/>
    <numFmt numFmtId="165" formatCode="0.000"/>
    <numFmt numFmtId="166" formatCode="0.0000000000"/>
    <numFmt numFmtId="167" formatCode="0.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Stylus BT"/>
      <family val="2"/>
    </font>
    <font>
      <sz val="11"/>
      <color theme="1"/>
      <name val="Stylus BT"/>
      <family val="2"/>
    </font>
    <font>
      <u/>
      <sz val="16"/>
      <color theme="1"/>
      <name val="Stylus BT"/>
      <family val="2"/>
    </font>
    <font>
      <sz val="8"/>
      <color theme="1"/>
      <name val="Stylus BT"/>
      <family val="2"/>
    </font>
    <font>
      <b/>
      <sz val="14"/>
      <color theme="1"/>
      <name val="Stylus BT"/>
      <family val="2"/>
    </font>
    <font>
      <b/>
      <sz val="12"/>
      <color theme="1"/>
      <name val="Stylus BT"/>
      <family val="2"/>
    </font>
    <font>
      <b/>
      <sz val="11"/>
      <color theme="1"/>
      <name val="Stylus BT"/>
      <family val="2"/>
    </font>
    <font>
      <sz val="10"/>
      <color theme="1"/>
      <name val="Stylus BT"/>
      <family val="2"/>
    </font>
    <font>
      <sz val="11"/>
      <color rgb="FFFF0000"/>
      <name val="Stylus BT"/>
      <family val="2"/>
    </font>
    <font>
      <b/>
      <sz val="10"/>
      <name val="Stylus BT"/>
      <family val="2"/>
    </font>
    <font>
      <b/>
      <i/>
      <sz val="10"/>
      <name val="Stylus BT"/>
      <family val="2"/>
    </font>
    <font>
      <i/>
      <sz val="10"/>
      <name val="Stylus BT"/>
      <family val="2"/>
    </font>
    <font>
      <sz val="11"/>
      <color theme="1"/>
      <name val="Calibri"/>
      <family val="2"/>
    </font>
    <font>
      <sz val="9"/>
      <color theme="1"/>
      <name val="Stylus BT"/>
      <family val="2"/>
    </font>
    <font>
      <sz val="10"/>
      <name val="Stylus BT"/>
      <family val="2"/>
    </font>
    <font>
      <b/>
      <sz val="10"/>
      <color theme="1"/>
      <name val="Stylus BT"/>
      <family val="2"/>
    </font>
    <font>
      <sz val="12"/>
      <name val="Stylus BT"/>
      <family val="2"/>
    </font>
    <font>
      <b/>
      <i/>
      <sz val="10"/>
      <color theme="8"/>
      <name val="Stylus BT"/>
      <family val="2"/>
    </font>
    <font>
      <b/>
      <i/>
      <sz val="10"/>
      <color rgb="FFFF0000"/>
      <name val="Stylus BT"/>
      <family val="2"/>
    </font>
    <font>
      <b/>
      <i/>
      <sz val="11"/>
      <color rgb="FFFF0000"/>
      <name val="Stylus BT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2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0" borderId="0" xfId="0" applyFont="1"/>
    <xf numFmtId="164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Alignment="1">
      <alignment horizontal="left" wrapText="1"/>
    </xf>
    <xf numFmtId="0" fontId="9" fillId="0" borderId="1" xfId="0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0" fontId="10" fillId="0" borderId="0" xfId="0" applyFont="1"/>
    <xf numFmtId="0" fontId="3" fillId="0" borderId="0" xfId="0" applyFont="1" applyBorder="1" applyAlignment="1"/>
    <xf numFmtId="0" fontId="11" fillId="0" borderId="0" xfId="0" applyFont="1" applyAlignment="1">
      <alignment horizontal="left" vertical="center" wrapText="1" indent="2"/>
    </xf>
    <xf numFmtId="0" fontId="12" fillId="0" borderId="0" xfId="0" applyFont="1"/>
    <xf numFmtId="0" fontId="13" fillId="0" borderId="0" xfId="0" applyFont="1"/>
    <xf numFmtId="165" fontId="3" fillId="0" borderId="0" xfId="0" applyNumberFormat="1" applyFont="1"/>
    <xf numFmtId="0" fontId="3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6" fillId="0" borderId="0" xfId="0" applyFont="1"/>
    <xf numFmtId="0" fontId="11" fillId="0" borderId="0" xfId="0" applyFont="1"/>
    <xf numFmtId="0" fontId="11" fillId="0" borderId="0" xfId="0" applyFont="1" applyBorder="1" applyAlignment="1">
      <alignment horizontal="right"/>
    </xf>
    <xf numFmtId="0" fontId="11" fillId="0" borderId="0" xfId="0" applyFont="1" applyBorder="1"/>
    <xf numFmtId="0" fontId="3" fillId="3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2" fontId="16" fillId="0" borderId="0" xfId="0" applyNumberFormat="1" applyFont="1"/>
    <xf numFmtId="2" fontId="11" fillId="0" borderId="0" xfId="0" applyNumberFormat="1" applyFont="1" applyBorder="1"/>
    <xf numFmtId="0" fontId="11" fillId="0" borderId="0" xfId="0" applyFont="1" applyAlignment="1">
      <alignment horizontal="right"/>
    </xf>
    <xf numFmtId="0" fontId="17" fillId="3" borderId="0" xfId="0" applyFont="1" applyFill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wrapText="1"/>
    </xf>
    <xf numFmtId="0" fontId="18" fillId="0" borderId="0" xfId="0" applyFont="1"/>
    <xf numFmtId="0" fontId="3" fillId="0" borderId="0" xfId="0" applyFont="1" applyAlignment="1">
      <alignment horizontal="right"/>
    </xf>
    <xf numFmtId="0" fontId="8" fillId="0" borderId="0" xfId="0" applyFont="1"/>
    <xf numFmtId="2" fontId="3" fillId="0" borderId="0" xfId="0" applyNumberFormat="1" applyFont="1"/>
    <xf numFmtId="0" fontId="3" fillId="4" borderId="0" xfId="0" applyFont="1" applyFill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17" xfId="0" applyFont="1" applyBorder="1" applyAlignment="1"/>
    <xf numFmtId="0" fontId="3" fillId="0" borderId="13" xfId="0" applyFont="1" applyBorder="1"/>
    <xf numFmtId="0" fontId="3" fillId="5" borderId="2" xfId="0" applyFont="1" applyFill="1" applyBorder="1"/>
    <xf numFmtId="0" fontId="3" fillId="5" borderId="3" xfId="0" applyFont="1" applyFill="1" applyBorder="1" applyAlignment="1"/>
    <xf numFmtId="165" fontId="3" fillId="0" borderId="0" xfId="1" applyNumberFormat="1" applyFont="1"/>
    <xf numFmtId="0" fontId="3" fillId="0" borderId="0" xfId="0" applyFont="1" applyBorder="1"/>
    <xf numFmtId="0" fontId="19" fillId="0" borderId="0" xfId="0" applyFont="1"/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/>
    </xf>
    <xf numFmtId="0" fontId="3" fillId="0" borderId="0" xfId="0" applyFont="1" applyAlignment="1">
      <alignment horizontal="left" wrapText="1"/>
    </xf>
    <xf numFmtId="0" fontId="11" fillId="0" borderId="0" xfId="0" applyFont="1" applyAlignment="1">
      <alignment horizontal="center"/>
    </xf>
    <xf numFmtId="166" fontId="3" fillId="0" borderId="0" xfId="0" applyNumberFormat="1" applyFont="1" applyAlignment="1">
      <alignment horizontal="center"/>
    </xf>
    <xf numFmtId="0" fontId="3" fillId="4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16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wrapText="1"/>
    </xf>
    <xf numFmtId="0" fontId="3" fillId="6" borderId="16" xfId="0" applyFont="1" applyFill="1" applyBorder="1" applyAlignment="1">
      <alignment horizontal="center" wrapText="1"/>
    </xf>
    <xf numFmtId="0" fontId="3" fillId="6" borderId="3" xfId="0" applyFont="1" applyFill="1" applyBorder="1" applyAlignment="1">
      <alignment horizontal="center"/>
    </xf>
    <xf numFmtId="0" fontId="3" fillId="0" borderId="13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165" fontId="11" fillId="0" borderId="0" xfId="0" applyNumberFormat="1" applyFont="1" applyAlignment="1">
      <alignment horizontal="center" vertical="center"/>
    </xf>
    <xf numFmtId="0" fontId="3" fillId="7" borderId="0" xfId="0" applyFont="1" applyFill="1"/>
    <xf numFmtId="165" fontId="3" fillId="7" borderId="0" xfId="1" applyNumberFormat="1" applyFont="1" applyFill="1"/>
    <xf numFmtId="0" fontId="11" fillId="0" borderId="0" xfId="0" applyFont="1" applyAlignment="1">
      <alignment horizontal="left" vertical="center" wrapText="1"/>
    </xf>
    <xf numFmtId="0" fontId="20" fillId="0" borderId="0" xfId="0" applyFont="1"/>
    <xf numFmtId="0" fontId="0" fillId="0" borderId="0" xfId="0" applyAlignment="1"/>
    <xf numFmtId="0" fontId="3" fillId="0" borderId="1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8" fillId="0" borderId="0" xfId="0" applyFont="1" applyAlignment="1"/>
    <xf numFmtId="2" fontId="3" fillId="0" borderId="0" xfId="0" applyNumberFormat="1" applyFont="1" applyAlignment="1"/>
    <xf numFmtId="167" fontId="3" fillId="0" borderId="0" xfId="1" applyNumberFormat="1" applyFont="1" applyAlignment="1"/>
    <xf numFmtId="165" fontId="3" fillId="0" borderId="0" xfId="1" applyNumberFormat="1" applyFont="1" applyAlignment="1"/>
    <xf numFmtId="0" fontId="11" fillId="0" borderId="0" xfId="0" applyFont="1" applyAlignme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2" borderId="0" xfId="0" applyFont="1" applyFill="1" applyAlignment="1">
      <alignment horizontal="left"/>
    </xf>
    <xf numFmtId="2" fontId="3" fillId="2" borderId="0" xfId="0" applyNumberFormat="1" applyFont="1" applyFill="1" applyAlignment="1">
      <alignment horizontal="left"/>
    </xf>
    <xf numFmtId="0" fontId="3" fillId="8" borderId="0" xfId="0" applyFont="1" applyFill="1" applyAlignment="1"/>
    <xf numFmtId="0" fontId="11" fillId="8" borderId="0" xfId="0" applyFont="1" applyFill="1" applyAlignment="1">
      <alignment horizontal="center"/>
    </xf>
    <xf numFmtId="0" fontId="11" fillId="8" borderId="0" xfId="0" applyFont="1" applyFill="1" applyAlignme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0.emf"/><Relationship Id="rId3" Type="http://schemas.openxmlformats.org/officeDocument/2006/relationships/image" Target="../media/image5.emf"/><Relationship Id="rId7" Type="http://schemas.openxmlformats.org/officeDocument/2006/relationships/image" Target="../media/image9.emf"/><Relationship Id="rId2" Type="http://schemas.openxmlformats.org/officeDocument/2006/relationships/image" Target="../media/image4.emf"/><Relationship Id="rId1" Type="http://schemas.openxmlformats.org/officeDocument/2006/relationships/image" Target="../media/image3.emf"/><Relationship Id="rId6" Type="http://schemas.openxmlformats.org/officeDocument/2006/relationships/image" Target="../media/image8.emf"/><Relationship Id="rId5" Type="http://schemas.openxmlformats.org/officeDocument/2006/relationships/image" Target="../media/image7.emf"/><Relationship Id="rId10" Type="http://schemas.openxmlformats.org/officeDocument/2006/relationships/image" Target="../media/image12.emf"/><Relationship Id="rId4" Type="http://schemas.openxmlformats.org/officeDocument/2006/relationships/image" Target="../media/image6.emf"/><Relationship Id="rId9" Type="http://schemas.openxmlformats.org/officeDocument/2006/relationships/image" Target="../media/image1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352425</xdr:colOff>
      <xdr:row>4</xdr:row>
      <xdr:rowOff>47625</xdr:rowOff>
    </xdr:from>
    <xdr:ext cx="1952625" cy="67807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3 CuadroTexto"/>
            <xdr:cNvSpPr txBox="1"/>
          </xdr:nvSpPr>
          <xdr:spPr>
            <a:xfrm>
              <a:off x="3448050" y="1085850"/>
              <a:ext cx="1952625" cy="67807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BO" sz="1600" b="1">
                  <a:latin typeface="Baskerville Old Face" pitchFamily="18" charset="0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s-BO" sz="1600" b="1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BO" sz="1600" b="1" i="1">
                          <a:latin typeface="Cambria Math"/>
                        </a:rPr>
                        <m:t>𝟏</m:t>
                      </m:r>
                    </m:num>
                    <m:den>
                      <m:r>
                        <a:rPr lang="es-BO" sz="1600" b="1" i="1">
                          <a:latin typeface="Cambria Math"/>
                        </a:rPr>
                        <m:t>𝒏</m:t>
                      </m:r>
                    </m:den>
                  </m:f>
                  <m:r>
                    <a:rPr lang="es-BO" sz="1600" b="1" i="1">
                      <a:latin typeface="Cambria Math"/>
                    </a:rPr>
                    <m:t>∗</m:t>
                  </m:r>
                  <m:sSup>
                    <m:sSupPr>
                      <m:ctrlPr>
                        <a:rPr lang="es-BO" sz="1600" b="1" i="1">
                          <a:latin typeface="Cambria Math" panose="02040503050406030204" pitchFamily="18" charset="0"/>
                        </a:rPr>
                      </m:ctrlPr>
                    </m:sSupPr>
                    <m:e>
                      <m:r>
                        <a:rPr lang="es-BO" sz="1600" b="1" i="1">
                          <a:latin typeface="Cambria Math"/>
                        </a:rPr>
                        <m:t>𝑺</m:t>
                      </m:r>
                    </m:e>
                    <m:sup>
                      <m:r>
                        <a:rPr lang="es-BO" sz="1600" b="1" i="1">
                          <a:latin typeface="Cambria Math"/>
                        </a:rPr>
                        <m:t>𝟎</m:t>
                      </m:r>
                      <m:r>
                        <a:rPr lang="es-BO" sz="1600" b="1" i="1">
                          <a:latin typeface="Cambria Math"/>
                        </a:rPr>
                        <m:t>,</m:t>
                      </m:r>
                      <m:r>
                        <a:rPr lang="es-BO" sz="1600" b="1" i="1">
                          <a:latin typeface="Cambria Math"/>
                        </a:rPr>
                        <m:t>𝟓</m:t>
                      </m:r>
                    </m:sup>
                  </m:sSup>
                  <m:r>
                    <a:rPr lang="es-BO" sz="1600" b="1" i="1">
                      <a:latin typeface="Cambria Math"/>
                    </a:rPr>
                    <m:t>∗</m:t>
                  </m:r>
                  <m:f>
                    <m:fPr>
                      <m:ctrlPr>
                        <a:rPr lang="es-BO" sz="1600" b="1" i="1">
                          <a:latin typeface="Cambria Math" panose="02040503050406030204" pitchFamily="18" charset="0"/>
                        </a:rPr>
                      </m:ctrlPr>
                    </m:fPr>
                    <m:num>
                      <m:sSup>
                        <m:sSupPr>
                          <m:ctrlPr>
                            <a:rPr lang="es-BO" sz="1600" b="1" i="1">
                              <a:latin typeface="Cambria Math" panose="02040503050406030204" pitchFamily="18" charset="0"/>
                            </a:rPr>
                          </m:ctrlPr>
                        </m:sSupPr>
                        <m:e>
                          <m:r>
                            <a:rPr lang="es-BO" sz="1600" b="1" i="1">
                              <a:latin typeface="Cambria Math"/>
                            </a:rPr>
                            <m:t>𝑨</m:t>
                          </m:r>
                        </m:e>
                        <m:sup>
                          <m:f>
                            <m:fPr>
                              <m:ctrlPr>
                                <a:rPr lang="es-BO" sz="1600" b="1" i="1">
                                  <a:latin typeface="Cambria Math" panose="02040503050406030204" pitchFamily="18" charset="0"/>
                                </a:rPr>
                              </m:ctrlPr>
                            </m:fPr>
                            <m:num>
                              <m:r>
                                <a:rPr lang="es-BO" sz="1600" b="1" i="1">
                                  <a:latin typeface="Cambria Math"/>
                                </a:rPr>
                                <m:t>𝟓</m:t>
                              </m:r>
                            </m:num>
                            <m:den>
                              <m:r>
                                <a:rPr lang="es-BO" sz="1600" b="1" i="1">
                                  <a:latin typeface="Cambria Math"/>
                                </a:rPr>
                                <m:t>𝟑</m:t>
                              </m:r>
                            </m:den>
                          </m:f>
                        </m:sup>
                      </m:sSup>
                    </m:num>
                    <m:den>
                      <m:sSup>
                        <m:sSupPr>
                          <m:ctrlPr>
                            <a:rPr lang="es-BO" sz="1600" b="1" i="1">
                              <a:latin typeface="Cambria Math" panose="02040503050406030204" pitchFamily="18" charset="0"/>
                            </a:rPr>
                          </m:ctrlPr>
                        </m:sSupPr>
                        <m:e>
                          <m:r>
                            <a:rPr lang="es-BO" sz="1600" b="1" i="1">
                              <a:latin typeface="Cambria Math"/>
                            </a:rPr>
                            <m:t>𝑷</m:t>
                          </m:r>
                        </m:e>
                        <m:sup>
                          <m:f>
                            <m:fPr>
                              <m:ctrlPr>
                                <a:rPr lang="es-BO" sz="1600" b="1" i="1">
                                  <a:latin typeface="Cambria Math" panose="02040503050406030204" pitchFamily="18" charset="0"/>
                                </a:rPr>
                              </m:ctrlPr>
                            </m:fPr>
                            <m:num>
                              <m:r>
                                <a:rPr lang="es-BO" sz="1600" b="1" i="1">
                                  <a:latin typeface="Cambria Math"/>
                                </a:rPr>
                                <m:t>𝟐</m:t>
                              </m:r>
                            </m:num>
                            <m:den>
                              <m:r>
                                <a:rPr lang="es-BO" sz="1600" b="1" i="1">
                                  <a:latin typeface="Cambria Math"/>
                                </a:rPr>
                                <m:t>𝟑</m:t>
                              </m:r>
                            </m:den>
                          </m:f>
                        </m:sup>
                      </m:sSup>
                    </m:den>
                  </m:f>
                </m:oMath>
              </a14:m>
              <a:endParaRPr lang="es-BO" sz="1600" b="1">
                <a:latin typeface="Baskerville Old Face" pitchFamily="18" charset="0"/>
              </a:endParaRPr>
            </a:p>
          </xdr:txBody>
        </xdr:sp>
      </mc:Choice>
      <mc:Fallback xmlns="">
        <xdr:sp macro="" textlink="">
          <xdr:nvSpPr>
            <xdr:cNvPr id="6" name="3 CuadroTexto"/>
            <xdr:cNvSpPr txBox="1"/>
          </xdr:nvSpPr>
          <xdr:spPr>
            <a:xfrm>
              <a:off x="3448050" y="1085850"/>
              <a:ext cx="1952625" cy="67807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BO" sz="1600" b="1">
                  <a:latin typeface="Baskerville Old Face" pitchFamily="18" charset="0"/>
                </a:rPr>
                <a:t>Qi = </a:t>
              </a:r>
              <a:r>
                <a:rPr lang="es-BO" sz="1600" b="1" i="0">
                  <a:latin typeface="Cambria Math"/>
                </a:rPr>
                <a:t>𝟏</a:t>
              </a:r>
              <a:r>
                <a:rPr lang="es-BO" sz="1600" b="1" i="0">
                  <a:latin typeface="Cambria Math" panose="02040503050406030204" pitchFamily="18" charset="0"/>
                </a:rPr>
                <a:t>/</a:t>
              </a:r>
              <a:r>
                <a:rPr lang="es-BO" sz="1600" b="1" i="0">
                  <a:latin typeface="Cambria Math"/>
                </a:rPr>
                <a:t>𝒏∗𝑺</a:t>
              </a:r>
              <a:r>
                <a:rPr lang="es-BO" sz="1600" b="1" i="0">
                  <a:latin typeface="Cambria Math" panose="02040503050406030204" pitchFamily="18" charset="0"/>
                </a:rPr>
                <a:t>^(</a:t>
              </a:r>
              <a:r>
                <a:rPr lang="es-BO" sz="1600" b="1" i="0">
                  <a:latin typeface="Cambria Math"/>
                </a:rPr>
                <a:t>𝟎,𝟓</a:t>
              </a:r>
              <a:r>
                <a:rPr lang="es-BO" sz="1600" b="1" i="0">
                  <a:latin typeface="Cambria Math" panose="02040503050406030204" pitchFamily="18" charset="0"/>
                </a:rPr>
                <a:t>)</a:t>
              </a:r>
              <a:r>
                <a:rPr lang="es-BO" sz="1600" b="1" i="0">
                  <a:latin typeface="Cambria Math"/>
                </a:rPr>
                <a:t>∗𝑨</a:t>
              </a:r>
              <a:r>
                <a:rPr lang="es-BO" sz="1600" b="1" i="0">
                  <a:latin typeface="Cambria Math" panose="02040503050406030204" pitchFamily="18" charset="0"/>
                </a:rPr>
                <a:t>^(</a:t>
              </a:r>
              <a:r>
                <a:rPr lang="es-BO" sz="1600" b="1" i="0">
                  <a:latin typeface="Cambria Math"/>
                </a:rPr>
                <a:t>𝟓</a:t>
              </a:r>
              <a:r>
                <a:rPr lang="es-BO" sz="1600" b="1" i="0">
                  <a:latin typeface="Cambria Math" panose="02040503050406030204" pitchFamily="18" charset="0"/>
                </a:rPr>
                <a:t>/</a:t>
              </a:r>
              <a:r>
                <a:rPr lang="es-BO" sz="1600" b="1" i="0">
                  <a:latin typeface="Cambria Math"/>
                </a:rPr>
                <a:t>𝟑</a:t>
              </a:r>
              <a:r>
                <a:rPr lang="es-BO" sz="1600" b="1" i="0">
                  <a:latin typeface="Cambria Math" panose="02040503050406030204" pitchFamily="18" charset="0"/>
                </a:rPr>
                <a:t>)/</a:t>
              </a:r>
              <a:r>
                <a:rPr lang="es-BO" sz="1600" b="1" i="0">
                  <a:latin typeface="Cambria Math"/>
                </a:rPr>
                <a:t>𝑷</a:t>
              </a:r>
              <a:r>
                <a:rPr lang="es-BO" sz="1600" b="1" i="0">
                  <a:latin typeface="Cambria Math" panose="02040503050406030204" pitchFamily="18" charset="0"/>
                </a:rPr>
                <a:t>^(</a:t>
              </a:r>
              <a:r>
                <a:rPr lang="es-BO" sz="1600" b="1" i="0">
                  <a:latin typeface="Cambria Math"/>
                </a:rPr>
                <a:t>𝟐</a:t>
              </a:r>
              <a:r>
                <a:rPr lang="es-BO" sz="1600" b="1" i="0">
                  <a:latin typeface="Cambria Math" panose="02040503050406030204" pitchFamily="18" charset="0"/>
                </a:rPr>
                <a:t>/</a:t>
              </a:r>
              <a:r>
                <a:rPr lang="es-BO" sz="1600" b="1" i="0">
                  <a:latin typeface="Cambria Math"/>
                </a:rPr>
                <a:t>𝟑</a:t>
              </a:r>
              <a:r>
                <a:rPr lang="es-BO" sz="1600" b="1" i="0">
                  <a:latin typeface="Cambria Math" panose="02040503050406030204" pitchFamily="18" charset="0"/>
                </a:rPr>
                <a:t>) </a:t>
              </a:r>
              <a:endParaRPr lang="es-BO" sz="1600" b="1">
                <a:latin typeface="Baskerville Old Face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438150</xdr:colOff>
      <xdr:row>25</xdr:row>
      <xdr:rowOff>123825</xdr:rowOff>
    </xdr:from>
    <xdr:ext cx="3067050" cy="71115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5 CuadroTexto"/>
            <xdr:cNvSpPr txBox="1"/>
          </xdr:nvSpPr>
          <xdr:spPr>
            <a:xfrm>
              <a:off x="2971800" y="5210175"/>
              <a:ext cx="3067050" cy="71115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BO" sz="1600" b="1">
                  <a:latin typeface="Baskerville Old Face" pitchFamily="18" charset="0"/>
                </a:rPr>
                <a:t>0,75 = </a:t>
              </a:r>
              <a14:m>
                <m:oMath xmlns:m="http://schemas.openxmlformats.org/officeDocument/2006/math">
                  <m:f>
                    <m:fPr>
                      <m:ctrlPr>
                        <a:rPr lang="es-BO" sz="1600" b="1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BO" sz="1600" b="1" i="1">
                          <a:latin typeface="Cambria Math"/>
                        </a:rPr>
                        <m:t>𝟏</m:t>
                      </m:r>
                    </m:num>
                    <m:den>
                      <m:r>
                        <a:rPr lang="es-BO" sz="1600" b="1" i="1">
                          <a:latin typeface="Cambria Math"/>
                        </a:rPr>
                        <m:t>𝟎</m:t>
                      </m:r>
                      <m:r>
                        <a:rPr lang="es-BO" sz="1600" b="1" i="1">
                          <a:latin typeface="Cambria Math"/>
                        </a:rPr>
                        <m:t>,</m:t>
                      </m:r>
                      <m:r>
                        <a:rPr lang="es-BO" sz="1600" b="1" i="1">
                          <a:latin typeface="Cambria Math"/>
                        </a:rPr>
                        <m:t>𝟎𝟏𝟖</m:t>
                      </m:r>
                    </m:den>
                  </m:f>
                  <m:r>
                    <a:rPr lang="es-BO" sz="1600" b="1" i="1">
                      <a:latin typeface="Cambria Math"/>
                    </a:rPr>
                    <m:t>∗</m:t>
                  </m:r>
                  <m:sSup>
                    <m:sSupPr>
                      <m:ctrlPr>
                        <a:rPr lang="es-BO" sz="1600" b="1" i="1">
                          <a:latin typeface="Cambria Math" panose="02040503050406030204" pitchFamily="18" charset="0"/>
                        </a:rPr>
                      </m:ctrlPr>
                    </m:sSupPr>
                    <m:e>
                      <m:r>
                        <a:rPr lang="es-BO" sz="1600" b="1" i="1">
                          <a:latin typeface="Cambria Math"/>
                        </a:rPr>
                        <m:t>𝟎</m:t>
                      </m:r>
                      <m:r>
                        <a:rPr lang="es-BO" sz="1600" b="1" i="1">
                          <a:latin typeface="Cambria Math"/>
                        </a:rPr>
                        <m:t>,</m:t>
                      </m:r>
                      <m:r>
                        <a:rPr lang="es-BO" sz="1600" b="1" i="1">
                          <a:latin typeface="Cambria Math"/>
                        </a:rPr>
                        <m:t>𝟎𝟎𝟐</m:t>
                      </m:r>
                    </m:e>
                    <m:sup>
                      <m:r>
                        <a:rPr lang="es-BO" sz="1600" b="1" i="1">
                          <a:latin typeface="Cambria Math"/>
                        </a:rPr>
                        <m:t>𝟎</m:t>
                      </m:r>
                      <m:r>
                        <a:rPr lang="es-BO" sz="1600" b="1" i="1">
                          <a:latin typeface="Cambria Math"/>
                        </a:rPr>
                        <m:t>,</m:t>
                      </m:r>
                      <m:r>
                        <a:rPr lang="es-BO" sz="1600" b="1" i="1">
                          <a:latin typeface="Cambria Math"/>
                        </a:rPr>
                        <m:t>𝟓</m:t>
                      </m:r>
                    </m:sup>
                  </m:sSup>
                  <m:r>
                    <a:rPr lang="es-BO" sz="1600" b="1" i="1">
                      <a:latin typeface="Cambria Math"/>
                    </a:rPr>
                    <m:t>∗</m:t>
                  </m:r>
                  <m:f>
                    <m:fPr>
                      <m:ctrlPr>
                        <a:rPr lang="es-BO" sz="1600" b="1" i="1">
                          <a:latin typeface="Cambria Math" panose="02040503050406030204" pitchFamily="18" charset="0"/>
                        </a:rPr>
                      </m:ctrlPr>
                    </m:fPr>
                    <m:num>
                      <m:sSup>
                        <m:sSupPr>
                          <m:ctrlPr>
                            <a:rPr lang="es-BO" sz="1600" b="1" i="1">
                              <a:latin typeface="Cambria Math" panose="02040503050406030204" pitchFamily="18" charset="0"/>
                            </a:rPr>
                          </m:ctrlPr>
                        </m:sSupPr>
                        <m:e>
                          <m:r>
                            <a:rPr lang="es-BO" sz="1600" b="1" i="1">
                              <a:latin typeface="Cambria Math"/>
                            </a:rPr>
                            <m:t>(</m:t>
                          </m:r>
                          <m:r>
                            <a:rPr lang="es-BO" sz="1600" b="1" i="1">
                              <a:latin typeface="Cambria Math"/>
                            </a:rPr>
                            <m:t>𝟐</m:t>
                          </m:r>
                          <m:r>
                            <a:rPr lang="es-BO" sz="1600" b="1" i="1">
                              <a:latin typeface="Cambria Math"/>
                            </a:rPr>
                            <m:t>∗</m:t>
                          </m:r>
                          <m:sSup>
                            <m:sSupPr>
                              <m:ctrlPr>
                                <a:rPr lang="es-BO" sz="1600" b="1" i="1">
                                  <a:latin typeface="Cambria Math" panose="02040503050406030204" pitchFamily="18" charset="0"/>
                                </a:rPr>
                              </m:ctrlPr>
                            </m:sSupPr>
                            <m:e>
                              <m:r>
                                <a:rPr lang="es-BO" sz="1600" b="1" i="1">
                                  <a:latin typeface="Cambria Math"/>
                                </a:rPr>
                                <m:t>𝒚</m:t>
                              </m:r>
                            </m:e>
                            <m:sup>
                              <m:r>
                                <a:rPr lang="es-BO" sz="1600" b="1" i="1">
                                  <a:latin typeface="Cambria Math"/>
                                </a:rPr>
                                <m:t>𝟐</m:t>
                              </m:r>
                            </m:sup>
                          </m:sSup>
                          <m:r>
                            <a:rPr lang="es-BO" sz="1600" b="1" i="1">
                              <a:latin typeface="Cambria Math"/>
                            </a:rPr>
                            <m:t>)</m:t>
                          </m:r>
                        </m:e>
                        <m:sup>
                          <m:f>
                            <m:fPr>
                              <m:ctrlPr>
                                <a:rPr lang="es-BO" sz="1600" b="1" i="1">
                                  <a:latin typeface="Cambria Math" panose="02040503050406030204" pitchFamily="18" charset="0"/>
                                </a:rPr>
                              </m:ctrlPr>
                            </m:fPr>
                            <m:num>
                              <m:r>
                                <a:rPr lang="es-BO" sz="1600" b="1" i="1">
                                  <a:latin typeface="Cambria Math"/>
                                </a:rPr>
                                <m:t>𝟓</m:t>
                              </m:r>
                            </m:num>
                            <m:den>
                              <m:r>
                                <a:rPr lang="es-BO" sz="1600" b="1" i="1">
                                  <a:latin typeface="Cambria Math"/>
                                </a:rPr>
                                <m:t>𝟑</m:t>
                              </m:r>
                            </m:den>
                          </m:f>
                        </m:sup>
                      </m:sSup>
                    </m:num>
                    <m:den>
                      <m:sSup>
                        <m:sSupPr>
                          <m:ctrlPr>
                            <a:rPr lang="es-BO" sz="1600" b="1" i="1">
                              <a:latin typeface="Cambria Math" panose="02040503050406030204" pitchFamily="18" charset="0"/>
                            </a:rPr>
                          </m:ctrlPr>
                        </m:sSupPr>
                        <m:e>
                          <m:r>
                            <a:rPr lang="es-BO" sz="1600" b="1" i="1">
                              <a:latin typeface="Cambria Math"/>
                            </a:rPr>
                            <m:t>(</m:t>
                          </m:r>
                          <m:r>
                            <a:rPr lang="es-BO" sz="1600" b="1" i="1">
                              <a:latin typeface="Cambria Math"/>
                            </a:rPr>
                            <m:t>𝟒</m:t>
                          </m:r>
                          <m:r>
                            <a:rPr lang="es-BO" sz="1600" b="1" i="1">
                              <a:latin typeface="Cambria Math"/>
                            </a:rPr>
                            <m:t>∗</m:t>
                          </m:r>
                          <m:r>
                            <a:rPr lang="es-BO" sz="1600" b="1" i="1">
                              <a:latin typeface="Cambria Math"/>
                            </a:rPr>
                            <m:t>𝒚</m:t>
                          </m:r>
                          <m:r>
                            <a:rPr lang="es-BO" sz="1600" b="1" i="1">
                              <a:latin typeface="Cambria Math"/>
                            </a:rPr>
                            <m:t>)</m:t>
                          </m:r>
                        </m:e>
                        <m:sup>
                          <m:f>
                            <m:fPr>
                              <m:ctrlPr>
                                <a:rPr lang="es-BO" sz="1600" b="1" i="1">
                                  <a:latin typeface="Cambria Math" panose="02040503050406030204" pitchFamily="18" charset="0"/>
                                </a:rPr>
                              </m:ctrlPr>
                            </m:fPr>
                            <m:num>
                              <m:r>
                                <a:rPr lang="es-BO" sz="1600" b="1" i="1">
                                  <a:latin typeface="Cambria Math"/>
                                </a:rPr>
                                <m:t>𝟐</m:t>
                              </m:r>
                            </m:num>
                            <m:den>
                              <m:r>
                                <a:rPr lang="es-BO" sz="1600" b="1" i="1">
                                  <a:latin typeface="Cambria Math"/>
                                </a:rPr>
                                <m:t>𝟑</m:t>
                              </m:r>
                            </m:den>
                          </m:f>
                        </m:sup>
                      </m:sSup>
                    </m:den>
                  </m:f>
                </m:oMath>
              </a14:m>
              <a:endParaRPr lang="es-BO" sz="1600" b="1">
                <a:latin typeface="Baskerville Old Face" pitchFamily="18" charset="0"/>
              </a:endParaRPr>
            </a:p>
          </xdr:txBody>
        </xdr:sp>
      </mc:Choice>
      <mc:Fallback xmlns="">
        <xdr:sp macro="" textlink="">
          <xdr:nvSpPr>
            <xdr:cNvPr id="7" name="5 CuadroTexto"/>
            <xdr:cNvSpPr txBox="1"/>
          </xdr:nvSpPr>
          <xdr:spPr>
            <a:xfrm>
              <a:off x="2971800" y="5210175"/>
              <a:ext cx="3067050" cy="71115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BO" sz="1600" b="1">
                  <a:latin typeface="Baskerville Old Face" pitchFamily="18" charset="0"/>
                </a:rPr>
                <a:t>0,75 = </a:t>
              </a:r>
              <a:r>
                <a:rPr lang="es-BO" sz="1600" b="1" i="0">
                  <a:latin typeface="Cambria Math"/>
                </a:rPr>
                <a:t>𝟏</a:t>
              </a:r>
              <a:r>
                <a:rPr lang="es-BO" sz="1600" b="1" i="0">
                  <a:latin typeface="Cambria Math" panose="02040503050406030204" pitchFamily="18" charset="0"/>
                </a:rPr>
                <a:t>/(</a:t>
              </a:r>
              <a:r>
                <a:rPr lang="es-BO" sz="1600" b="1" i="0">
                  <a:latin typeface="Cambria Math"/>
                </a:rPr>
                <a:t>𝟎,𝟎𝟏</a:t>
              </a:r>
              <a:r>
                <a:rPr lang="es-BO" sz="1600" b="1" i="0">
                  <a:latin typeface="Cambria Math" panose="02040503050406030204" pitchFamily="18" charset="0"/>
                </a:rPr>
                <a:t>𝟖)</a:t>
              </a:r>
              <a:r>
                <a:rPr lang="es-BO" sz="1600" b="1" i="0">
                  <a:latin typeface="Cambria Math"/>
                </a:rPr>
                <a:t>∗</a:t>
              </a:r>
              <a:r>
                <a:rPr lang="es-BO" sz="1600" b="1" i="0">
                  <a:latin typeface="Cambria Math" panose="02040503050406030204" pitchFamily="18" charset="0"/>
                </a:rPr>
                <a:t>〖</a:t>
              </a:r>
              <a:r>
                <a:rPr lang="es-BO" sz="1600" b="1" i="0">
                  <a:latin typeface="Cambria Math"/>
                </a:rPr>
                <a:t>𝟎,𝟎𝟎𝟐</a:t>
              </a:r>
              <a:r>
                <a:rPr lang="es-BO" sz="1600" b="1" i="0">
                  <a:latin typeface="Cambria Math" panose="02040503050406030204" pitchFamily="18" charset="0"/>
                </a:rPr>
                <a:t>〗^(</a:t>
              </a:r>
              <a:r>
                <a:rPr lang="es-BO" sz="1600" b="1" i="0">
                  <a:latin typeface="Cambria Math"/>
                </a:rPr>
                <a:t>𝟎,𝟓</a:t>
              </a:r>
              <a:r>
                <a:rPr lang="es-BO" sz="1600" b="1" i="0">
                  <a:latin typeface="Cambria Math" panose="02040503050406030204" pitchFamily="18" charset="0"/>
                </a:rPr>
                <a:t>)</a:t>
              </a:r>
              <a:r>
                <a:rPr lang="es-BO" sz="1600" b="1" i="0">
                  <a:latin typeface="Cambria Math"/>
                </a:rPr>
                <a:t>∗</a:t>
              </a:r>
              <a:r>
                <a:rPr lang="es-BO" sz="1600" b="1" i="0">
                  <a:latin typeface="Cambria Math" panose="02040503050406030204" pitchFamily="18" charset="0"/>
                </a:rPr>
                <a:t>〖</a:t>
              </a:r>
              <a:r>
                <a:rPr lang="es-BO" sz="1600" b="1" i="0">
                  <a:latin typeface="Cambria Math"/>
                </a:rPr>
                <a:t>(𝟐∗𝒚</a:t>
              </a:r>
              <a:r>
                <a:rPr lang="es-BO" sz="1600" b="1" i="0">
                  <a:latin typeface="Cambria Math" panose="02040503050406030204" pitchFamily="18" charset="0"/>
                </a:rPr>
                <a:t>^</a:t>
              </a:r>
              <a:r>
                <a:rPr lang="es-BO" sz="1600" b="1" i="0">
                  <a:latin typeface="Cambria Math"/>
                </a:rPr>
                <a:t>𝟐)</a:t>
              </a:r>
              <a:r>
                <a:rPr lang="es-BO" sz="1600" b="1" i="0">
                  <a:latin typeface="Cambria Math" panose="02040503050406030204" pitchFamily="18" charset="0"/>
                </a:rPr>
                <a:t>〗^(</a:t>
              </a:r>
              <a:r>
                <a:rPr lang="es-BO" sz="1600" b="1" i="0">
                  <a:latin typeface="Cambria Math"/>
                </a:rPr>
                <a:t>𝟓</a:t>
              </a:r>
              <a:r>
                <a:rPr lang="es-BO" sz="1600" b="1" i="0">
                  <a:latin typeface="Cambria Math" panose="02040503050406030204" pitchFamily="18" charset="0"/>
                </a:rPr>
                <a:t>/</a:t>
              </a:r>
              <a:r>
                <a:rPr lang="es-BO" sz="1600" b="1" i="0">
                  <a:latin typeface="Cambria Math"/>
                </a:rPr>
                <a:t>𝟑</a:t>
              </a:r>
              <a:r>
                <a:rPr lang="es-BO" sz="1600" b="1" i="0">
                  <a:latin typeface="Cambria Math" panose="02040503050406030204" pitchFamily="18" charset="0"/>
                </a:rPr>
                <a:t>)/〖</a:t>
              </a:r>
              <a:r>
                <a:rPr lang="es-BO" sz="1600" b="1" i="0">
                  <a:latin typeface="Cambria Math"/>
                </a:rPr>
                <a:t>(𝟒∗𝒚)</a:t>
              </a:r>
              <a:r>
                <a:rPr lang="es-BO" sz="1600" b="1" i="0">
                  <a:latin typeface="Cambria Math" panose="02040503050406030204" pitchFamily="18" charset="0"/>
                </a:rPr>
                <a:t>〗^(</a:t>
              </a:r>
              <a:r>
                <a:rPr lang="es-BO" sz="1600" b="1" i="0">
                  <a:latin typeface="Cambria Math"/>
                </a:rPr>
                <a:t>𝟐</a:t>
              </a:r>
              <a:r>
                <a:rPr lang="es-BO" sz="1600" b="1" i="0">
                  <a:latin typeface="Cambria Math" panose="02040503050406030204" pitchFamily="18" charset="0"/>
                </a:rPr>
                <a:t>/</a:t>
              </a:r>
              <a:r>
                <a:rPr lang="es-BO" sz="1600" b="1" i="0">
                  <a:latin typeface="Cambria Math"/>
                </a:rPr>
                <a:t>𝟑</a:t>
              </a:r>
              <a:r>
                <a:rPr lang="es-BO" sz="1600" b="1" i="0">
                  <a:latin typeface="Cambria Math" panose="02040503050406030204" pitchFamily="18" charset="0"/>
                </a:rPr>
                <a:t>) </a:t>
              </a:r>
              <a:endParaRPr lang="es-BO" sz="1600" b="1">
                <a:latin typeface="Baskerville Old Face" pitchFamily="18" charset="0"/>
              </a:endParaRPr>
            </a:p>
          </xdr:txBody>
        </xdr:sp>
      </mc:Fallback>
    </mc:AlternateContent>
    <xdr:clientData/>
  </xdr:oneCellAnchor>
  <xdr:twoCellAnchor editAs="oneCell">
    <xdr:from>
      <xdr:col>0</xdr:col>
      <xdr:colOff>95250</xdr:colOff>
      <xdr:row>8</xdr:row>
      <xdr:rowOff>76200</xdr:rowOff>
    </xdr:from>
    <xdr:to>
      <xdr:col>6</xdr:col>
      <xdr:colOff>57150</xdr:colOff>
      <xdr:row>18</xdr:row>
      <xdr:rowOff>85725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250" y="1876425"/>
          <a:ext cx="2990850" cy="191452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304800</xdr:colOff>
      <xdr:row>10</xdr:row>
      <xdr:rowOff>85725</xdr:rowOff>
    </xdr:from>
    <xdr:to>
      <xdr:col>11</xdr:col>
      <xdr:colOff>104775</xdr:colOff>
      <xdr:row>25</xdr:row>
      <xdr:rowOff>180975</xdr:rowOff>
    </xdr:to>
    <xdr:pic>
      <xdr:nvPicPr>
        <xdr:cNvPr id="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0425" y="2266950"/>
          <a:ext cx="2324100" cy="2952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381000</xdr:colOff>
      <xdr:row>1</xdr:row>
      <xdr:rowOff>0</xdr:rowOff>
    </xdr:from>
    <xdr:to>
      <xdr:col>9</xdr:col>
      <xdr:colOff>142875</xdr:colOff>
      <xdr:row>3</xdr:row>
      <xdr:rowOff>9525</xdr:rowOff>
    </xdr:to>
    <xdr:sp macro="" textlink="">
      <xdr:nvSpPr>
        <xdr:cNvPr id="2" name="WordArt 20"/>
        <xdr:cNvSpPr>
          <a:spLocks noChangeArrowheads="1" noChangeShapeType="1" noTextEdit="1"/>
        </xdr:cNvSpPr>
      </xdr:nvSpPr>
      <xdr:spPr bwMode="auto">
        <a:xfrm>
          <a:off x="1895475" y="190500"/>
          <a:ext cx="2876550" cy="3905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s-ES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Stylus BT" panose="020E0402020206020304" pitchFamily="34" charset="0"/>
              <a:cs typeface="Times New Roman"/>
            </a:rPr>
            <a:t>DESARENADOR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152400</xdr:colOff>
          <xdr:row>24</xdr:row>
          <xdr:rowOff>85725</xdr:rowOff>
        </xdr:from>
        <xdr:to>
          <xdr:col>7</xdr:col>
          <xdr:colOff>219075</xdr:colOff>
          <xdr:row>26</xdr:row>
          <xdr:rowOff>47625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190500</xdr:colOff>
          <xdr:row>36</xdr:row>
          <xdr:rowOff>133350</xdr:rowOff>
        </xdr:from>
        <xdr:to>
          <xdr:col>6</xdr:col>
          <xdr:colOff>190500</xdr:colOff>
          <xdr:row>38</xdr:row>
          <xdr:rowOff>142875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85725</xdr:colOff>
          <xdr:row>55</xdr:row>
          <xdr:rowOff>9525</xdr:rowOff>
        </xdr:from>
        <xdr:to>
          <xdr:col>4</xdr:col>
          <xdr:colOff>104775</xdr:colOff>
          <xdr:row>57</xdr:row>
          <xdr:rowOff>133350</xdr:rowOff>
        </xdr:to>
        <xdr:sp macro="" textlink="">
          <xdr:nvSpPr>
            <xdr:cNvPr id="2052" name="Object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304800</xdr:colOff>
          <xdr:row>47</xdr:row>
          <xdr:rowOff>171450</xdr:rowOff>
        </xdr:from>
        <xdr:to>
          <xdr:col>6</xdr:col>
          <xdr:colOff>9525</xdr:colOff>
          <xdr:row>49</xdr:row>
          <xdr:rowOff>152400</xdr:rowOff>
        </xdr:to>
        <xdr:sp macro="" textlink="">
          <xdr:nvSpPr>
            <xdr:cNvPr id="2053" name="Object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180975</xdr:colOff>
          <xdr:row>72</xdr:row>
          <xdr:rowOff>28575</xdr:rowOff>
        </xdr:from>
        <xdr:to>
          <xdr:col>6</xdr:col>
          <xdr:colOff>438150</xdr:colOff>
          <xdr:row>74</xdr:row>
          <xdr:rowOff>123825</xdr:rowOff>
        </xdr:to>
        <xdr:sp macro="" textlink="">
          <xdr:nvSpPr>
            <xdr:cNvPr id="2058" name="Object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67</xdr:row>
          <xdr:rowOff>95250</xdr:rowOff>
        </xdr:from>
        <xdr:to>
          <xdr:col>7</xdr:col>
          <xdr:colOff>28575</xdr:colOff>
          <xdr:row>69</xdr:row>
          <xdr:rowOff>47625</xdr:rowOff>
        </xdr:to>
        <xdr:sp macro="" textlink="">
          <xdr:nvSpPr>
            <xdr:cNvPr id="2059" name="Object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66675</xdr:colOff>
          <xdr:row>106</xdr:row>
          <xdr:rowOff>171450</xdr:rowOff>
        </xdr:from>
        <xdr:to>
          <xdr:col>8</xdr:col>
          <xdr:colOff>247650</xdr:colOff>
          <xdr:row>110</xdr:row>
          <xdr:rowOff>0</xdr:rowOff>
        </xdr:to>
        <xdr:sp macro="" textlink="">
          <xdr:nvSpPr>
            <xdr:cNvPr id="2064" name="Object 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133350</xdr:colOff>
          <xdr:row>121</xdr:row>
          <xdr:rowOff>28576</xdr:rowOff>
        </xdr:from>
        <xdr:to>
          <xdr:col>6</xdr:col>
          <xdr:colOff>104370</xdr:colOff>
          <xdr:row>124</xdr:row>
          <xdr:rowOff>95250</xdr:rowOff>
        </xdr:to>
        <xdr:sp macro="" textlink="">
          <xdr:nvSpPr>
            <xdr:cNvPr id="2066" name="Object 18" hidden="1">
              <a:extLst>
                <a:ext uri="{63B3BB69-23CF-44E3-9099-C40C66FF867C}">
                  <a14:compatExt spid="_x0000_s2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219075</xdr:colOff>
          <xdr:row>157</xdr:row>
          <xdr:rowOff>95250</xdr:rowOff>
        </xdr:from>
        <xdr:to>
          <xdr:col>7</xdr:col>
          <xdr:colOff>238125</xdr:colOff>
          <xdr:row>159</xdr:row>
          <xdr:rowOff>47625</xdr:rowOff>
        </xdr:to>
        <xdr:sp macro="" textlink="">
          <xdr:nvSpPr>
            <xdr:cNvPr id="2070" name="Object 22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133351</xdr:colOff>
          <xdr:row>196</xdr:row>
          <xdr:rowOff>161925</xdr:rowOff>
        </xdr:from>
        <xdr:to>
          <xdr:col>9</xdr:col>
          <xdr:colOff>166093</xdr:colOff>
          <xdr:row>199</xdr:row>
          <xdr:rowOff>85725</xdr:rowOff>
        </xdr:to>
        <xdr:sp macro="" textlink="">
          <xdr:nvSpPr>
            <xdr:cNvPr id="2072" name="Object 24" hidden="1">
              <a:extLst>
                <a:ext uri="{63B3BB69-23CF-44E3-9099-C40C66FF867C}">
                  <a14:compatExt spid="_x0000_s2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247650</xdr:colOff>
          <xdr:row>132</xdr:row>
          <xdr:rowOff>76200</xdr:rowOff>
        </xdr:from>
        <xdr:to>
          <xdr:col>8</xdr:col>
          <xdr:colOff>266700</xdr:colOff>
          <xdr:row>134</xdr:row>
          <xdr:rowOff>28575</xdr:rowOff>
        </xdr:to>
        <xdr:sp macro="" textlink="">
          <xdr:nvSpPr>
            <xdr:cNvPr id="2074" name="Object 26" hidden="1">
              <a:extLst>
                <a:ext uri="{63B3BB69-23CF-44E3-9099-C40C66FF867C}">
                  <a14:compatExt spid="_x0000_s2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165</xdr:row>
          <xdr:rowOff>85725</xdr:rowOff>
        </xdr:from>
        <xdr:to>
          <xdr:col>6</xdr:col>
          <xdr:colOff>314325</xdr:colOff>
          <xdr:row>167</xdr:row>
          <xdr:rowOff>38100</xdr:rowOff>
        </xdr:to>
        <xdr:sp macro="" textlink="">
          <xdr:nvSpPr>
            <xdr:cNvPr id="2075" name="Object 27" hidden="1">
              <a:extLst>
                <a:ext uri="{63B3BB69-23CF-44E3-9099-C40C66FF867C}">
                  <a14:compatExt spid="_x0000_s2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447675</xdr:colOff>
          <xdr:row>189</xdr:row>
          <xdr:rowOff>152400</xdr:rowOff>
        </xdr:from>
        <xdr:to>
          <xdr:col>6</xdr:col>
          <xdr:colOff>466725</xdr:colOff>
          <xdr:row>191</xdr:row>
          <xdr:rowOff>104775</xdr:rowOff>
        </xdr:to>
        <xdr:sp macro="" textlink="">
          <xdr:nvSpPr>
            <xdr:cNvPr id="2077" name="Object 29" hidden="1">
              <a:extLst>
                <a:ext uri="{63B3BB69-23CF-44E3-9099-C40C66FF867C}">
                  <a14:compatExt spid="_x0000_s2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476249</xdr:colOff>
      <xdr:row>221</xdr:row>
      <xdr:rowOff>85725</xdr:rowOff>
    </xdr:from>
    <xdr:to>
      <xdr:col>10</xdr:col>
      <xdr:colOff>438149</xdr:colOff>
      <xdr:row>228</xdr:row>
      <xdr:rowOff>27367</xdr:rowOff>
    </xdr:to>
    <xdr:pic>
      <xdr:nvPicPr>
        <xdr:cNvPr id="23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18" t="21568" r="7231" b="42577"/>
        <a:stretch>
          <a:fillRect/>
        </a:stretch>
      </xdr:blipFill>
      <xdr:spPr bwMode="auto">
        <a:xfrm>
          <a:off x="981074" y="41443275"/>
          <a:ext cx="4695825" cy="1275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361950</xdr:colOff>
      <xdr:row>212</xdr:row>
      <xdr:rowOff>123825</xdr:rowOff>
    </xdr:from>
    <xdr:to>
      <xdr:col>8</xdr:col>
      <xdr:colOff>161268</xdr:colOff>
      <xdr:row>217</xdr:row>
      <xdr:rowOff>32845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85" t="12778" r="4938" b="37778"/>
        <a:stretch>
          <a:fillRect/>
        </a:stretch>
      </xdr:blipFill>
      <xdr:spPr bwMode="auto">
        <a:xfrm>
          <a:off x="2381250" y="40528875"/>
          <a:ext cx="1961493" cy="86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13" Type="http://schemas.openxmlformats.org/officeDocument/2006/relationships/image" Target="../media/image7.emf"/><Relationship Id="rId18" Type="http://schemas.openxmlformats.org/officeDocument/2006/relationships/oleObject" Target="../embeddings/oleObject8.bin"/><Relationship Id="rId26" Type="http://schemas.openxmlformats.org/officeDocument/2006/relationships/oleObject" Target="../embeddings/oleObject13.bin"/><Relationship Id="rId3" Type="http://schemas.openxmlformats.org/officeDocument/2006/relationships/vmlDrawing" Target="../drawings/vmlDrawing1.vml"/><Relationship Id="rId21" Type="http://schemas.openxmlformats.org/officeDocument/2006/relationships/image" Target="../media/image11.emf"/><Relationship Id="rId7" Type="http://schemas.openxmlformats.org/officeDocument/2006/relationships/image" Target="../media/image4.emf"/><Relationship Id="rId12" Type="http://schemas.openxmlformats.org/officeDocument/2006/relationships/oleObject" Target="../embeddings/oleObject5.bin"/><Relationship Id="rId17" Type="http://schemas.openxmlformats.org/officeDocument/2006/relationships/image" Target="../media/image9.emf"/><Relationship Id="rId25" Type="http://schemas.openxmlformats.org/officeDocument/2006/relationships/oleObject" Target="../embeddings/oleObject12.bin"/><Relationship Id="rId2" Type="http://schemas.openxmlformats.org/officeDocument/2006/relationships/drawing" Target="../drawings/drawing2.xml"/><Relationship Id="rId16" Type="http://schemas.openxmlformats.org/officeDocument/2006/relationships/oleObject" Target="../embeddings/oleObject7.bin"/><Relationship Id="rId20" Type="http://schemas.openxmlformats.org/officeDocument/2006/relationships/oleObject" Target="../embeddings/oleObject9.bin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2.bin"/><Relationship Id="rId11" Type="http://schemas.openxmlformats.org/officeDocument/2006/relationships/image" Target="../media/image6.emf"/><Relationship Id="rId24" Type="http://schemas.openxmlformats.org/officeDocument/2006/relationships/oleObject" Target="../embeddings/oleObject11.bin"/><Relationship Id="rId5" Type="http://schemas.openxmlformats.org/officeDocument/2006/relationships/image" Target="../media/image3.emf"/><Relationship Id="rId15" Type="http://schemas.openxmlformats.org/officeDocument/2006/relationships/image" Target="../media/image8.emf"/><Relationship Id="rId23" Type="http://schemas.openxmlformats.org/officeDocument/2006/relationships/image" Target="../media/image12.emf"/><Relationship Id="rId10" Type="http://schemas.openxmlformats.org/officeDocument/2006/relationships/oleObject" Target="../embeddings/oleObject4.bin"/><Relationship Id="rId19" Type="http://schemas.openxmlformats.org/officeDocument/2006/relationships/image" Target="../media/image10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5.emf"/><Relationship Id="rId14" Type="http://schemas.openxmlformats.org/officeDocument/2006/relationships/oleObject" Target="../embeddings/oleObject6.bin"/><Relationship Id="rId22" Type="http://schemas.openxmlformats.org/officeDocument/2006/relationships/oleObject" Target="../embeddings/oleObject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topLeftCell="A31" zoomScaleNormal="100" workbookViewId="0">
      <selection activeCell="J54" sqref="J54"/>
    </sheetView>
  </sheetViews>
  <sheetFormatPr baseColWidth="10" defaultRowHeight="15" x14ac:dyDescent="0.25"/>
  <cols>
    <col min="1" max="12" width="7.5703125" customWidth="1"/>
  </cols>
  <sheetData>
    <row r="1" spans="1:12" ht="24.75" customHeight="1" x14ac:dyDescent="0.25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pans="1:12" ht="27" customHeight="1" x14ac:dyDescent="0.2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</row>
    <row r="3" spans="1:12" ht="21" x14ac:dyDescent="0.35">
      <c r="A3" s="1"/>
      <c r="B3" s="1"/>
      <c r="C3" s="1"/>
      <c r="D3" s="1"/>
      <c r="E3" s="1"/>
      <c r="F3" s="2"/>
      <c r="G3" s="1"/>
      <c r="H3" s="1"/>
      <c r="I3" s="1"/>
      <c r="J3" s="1"/>
      <c r="K3" s="1"/>
      <c r="L3" s="1"/>
    </row>
    <row r="4" spans="1:12" x14ac:dyDescent="0.25">
      <c r="A4" s="1"/>
      <c r="B4" s="1"/>
      <c r="C4" s="1"/>
      <c r="D4" s="1"/>
      <c r="E4" s="1"/>
      <c r="F4" s="1" t="s">
        <v>1</v>
      </c>
      <c r="G4" s="1"/>
      <c r="H4" s="1"/>
      <c r="I4" s="1"/>
      <c r="J4" s="1"/>
      <c r="K4" s="1"/>
      <c r="L4" s="1"/>
    </row>
    <row r="5" spans="1:12" x14ac:dyDescent="0.25">
      <c r="A5" s="1"/>
      <c r="B5" s="3" t="s">
        <v>2</v>
      </c>
      <c r="C5" s="4">
        <v>0.75</v>
      </c>
      <c r="D5" s="4" t="s">
        <v>3</v>
      </c>
      <c r="E5" s="1"/>
      <c r="F5" s="1"/>
      <c r="G5" s="1"/>
      <c r="H5" s="1"/>
      <c r="I5" s="1"/>
      <c r="J5" s="1"/>
      <c r="K5" s="1"/>
      <c r="L5" s="1"/>
    </row>
    <row r="6" spans="1:12" x14ac:dyDescent="0.25">
      <c r="A6" s="1"/>
      <c r="B6" s="5" t="s">
        <v>4</v>
      </c>
      <c r="C6" s="4">
        <v>2</v>
      </c>
      <c r="D6" s="4" t="s">
        <v>5</v>
      </c>
      <c r="E6" s="1"/>
      <c r="F6" s="1"/>
      <c r="G6" s="1"/>
      <c r="H6" s="1"/>
      <c r="I6" s="1"/>
      <c r="J6" s="1"/>
      <c r="K6" s="1"/>
      <c r="L6" s="1"/>
    </row>
    <row r="7" spans="1:12" x14ac:dyDescent="0.25">
      <c r="A7" s="1"/>
      <c r="B7" s="3" t="s">
        <v>6</v>
      </c>
      <c r="C7" s="14">
        <v>1.7999999999999999E-2</v>
      </c>
      <c r="D7" s="4" t="s">
        <v>7</v>
      </c>
      <c r="E7" s="1"/>
      <c r="F7" s="1"/>
      <c r="G7" s="1"/>
      <c r="H7" s="1"/>
      <c r="I7" s="1"/>
      <c r="J7" s="1"/>
      <c r="K7" s="1"/>
      <c r="L7" s="1"/>
    </row>
    <row r="8" spans="1:12" x14ac:dyDescent="0.25">
      <c r="A8" s="1"/>
      <c r="B8" s="6"/>
      <c r="C8" s="6"/>
      <c r="D8" s="6"/>
      <c r="E8" s="1"/>
      <c r="F8" s="1"/>
      <c r="G8" s="1"/>
      <c r="H8" s="1"/>
      <c r="I8" s="1"/>
      <c r="J8" s="1"/>
      <c r="K8" s="1"/>
      <c r="L8" s="1"/>
    </row>
    <row r="9" spans="1:12" x14ac:dyDescent="0.25">
      <c r="A9" s="1"/>
      <c r="B9" s="1"/>
      <c r="C9" s="1"/>
      <c r="D9" s="1"/>
      <c r="E9" s="1"/>
      <c r="F9" s="1"/>
      <c r="G9" s="60" t="s">
        <v>8</v>
      </c>
      <c r="H9" s="60"/>
      <c r="I9" s="60"/>
      <c r="J9" s="60"/>
      <c r="K9" s="60"/>
      <c r="L9" s="60"/>
    </row>
    <row r="10" spans="1:12" x14ac:dyDescent="0.25">
      <c r="A10" s="1"/>
      <c r="B10" s="1"/>
      <c r="C10" s="1"/>
      <c r="D10" s="1"/>
      <c r="E10" s="1"/>
      <c r="F10" s="1"/>
      <c r="G10" s="60"/>
      <c r="H10" s="60"/>
      <c r="I10" s="60"/>
      <c r="J10" s="60"/>
      <c r="K10" s="60"/>
      <c r="L10" s="60"/>
    </row>
    <row r="11" spans="1:12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 t="s">
        <v>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25">
      <c r="A22" s="1" t="s">
        <v>10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18.75" x14ac:dyDescent="0.3">
      <c r="A24" s="1"/>
      <c r="B24" s="1"/>
      <c r="C24" s="7" t="s">
        <v>11</v>
      </c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3" t="s">
        <v>12</v>
      </c>
      <c r="F31" s="15">
        <f>((C5*C7*(4^(2/3)))/(((C6/1000)^0.5)*(2^(5/3))))^(3/8)</f>
        <v>0.5851986149173195</v>
      </c>
      <c r="G31" s="4" t="s">
        <v>13</v>
      </c>
      <c r="H31" s="1"/>
      <c r="I31" s="1"/>
      <c r="J31" s="1"/>
      <c r="K31" s="1"/>
      <c r="L31" s="1"/>
    </row>
    <row r="32" spans="1:12" x14ac:dyDescent="0.25">
      <c r="A32" s="1"/>
      <c r="B32" s="1" t="s">
        <v>24</v>
      </c>
      <c r="C32" s="1"/>
      <c r="D32" s="1"/>
      <c r="E32" s="3" t="s">
        <v>12</v>
      </c>
      <c r="F32" s="15">
        <v>0.6</v>
      </c>
      <c r="G32" s="4" t="s">
        <v>13</v>
      </c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 t="s">
        <v>14</v>
      </c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25">
      <c r="A36" s="1"/>
      <c r="B36" s="1"/>
      <c r="C36" s="1"/>
      <c r="D36" s="1"/>
      <c r="E36" s="3" t="s">
        <v>15</v>
      </c>
      <c r="F36" s="8">
        <f>2*F32</f>
        <v>1.2</v>
      </c>
      <c r="G36" s="4" t="s">
        <v>13</v>
      </c>
      <c r="H36" s="1"/>
      <c r="I36" s="1"/>
      <c r="J36" s="1"/>
      <c r="K36" s="1"/>
      <c r="L36" s="1"/>
    </row>
    <row r="37" spans="1:1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25">
      <c r="A38" s="1"/>
      <c r="B38" s="61" t="s">
        <v>16</v>
      </c>
      <c r="C38" s="61"/>
      <c r="D38" s="61"/>
      <c r="E38" s="61"/>
      <c r="F38" s="61"/>
      <c r="G38" s="61"/>
      <c r="H38" s="61"/>
      <c r="I38" s="61"/>
      <c r="J38" s="61"/>
      <c r="K38" s="61"/>
      <c r="L38" s="61"/>
    </row>
    <row r="39" spans="1:12" x14ac:dyDescent="0.25">
      <c r="A39" s="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</row>
    <row r="40" spans="1:1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25">
      <c r="A41" s="1"/>
      <c r="B41" s="1"/>
      <c r="C41" s="1"/>
      <c r="D41" s="62" t="s">
        <v>17</v>
      </c>
      <c r="E41" s="62"/>
      <c r="F41" s="62"/>
      <c r="G41" s="4">
        <f>F32*F36</f>
        <v>0.72</v>
      </c>
      <c r="H41" s="4" t="s">
        <v>18</v>
      </c>
      <c r="I41" s="1"/>
      <c r="J41" s="1"/>
      <c r="K41" s="1"/>
      <c r="L41" s="1"/>
    </row>
    <row r="42" spans="1:1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25">
      <c r="A43" s="63" t="s">
        <v>19</v>
      </c>
      <c r="B43" s="63"/>
      <c r="C43" s="63"/>
      <c r="D43" s="63"/>
      <c r="E43" s="63"/>
      <c r="F43" s="63"/>
      <c r="G43" s="63"/>
      <c r="H43" s="63"/>
      <c r="I43" s="63"/>
      <c r="J43" s="63"/>
      <c r="K43" s="63"/>
      <c r="L43" s="63"/>
    </row>
    <row r="44" spans="1:12" x14ac:dyDescent="0.25">
      <c r="A44" s="63"/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</row>
    <row r="45" spans="1:12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</row>
    <row r="46" spans="1:12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ht="15.75" x14ac:dyDescent="0.25">
      <c r="A47" s="1" t="s">
        <v>20</v>
      </c>
      <c r="B47" s="1"/>
      <c r="C47" s="1"/>
      <c r="D47" s="1"/>
      <c r="E47" s="1"/>
      <c r="F47" s="10" t="s">
        <v>21</v>
      </c>
      <c r="G47" s="1"/>
      <c r="H47" s="6">
        <f>H49/(9.81*F31)</f>
        <v>0.18144979005494691</v>
      </c>
      <c r="I47" s="17" t="s">
        <v>25</v>
      </c>
      <c r="J47" s="16" t="str">
        <f>IF(H47&lt;1,"FLUJO SUBCRITICO","FLUJO SUPERCRITICO")</f>
        <v>FLUJO SUBCRITICO</v>
      </c>
      <c r="L47" s="1"/>
    </row>
    <row r="48" spans="1:12" x14ac:dyDescent="0.25">
      <c r="A48" s="1"/>
      <c r="B48" s="1"/>
      <c r="C48" s="1"/>
      <c r="D48" s="1"/>
      <c r="E48" s="1"/>
      <c r="F48" s="1"/>
      <c r="G48" s="9"/>
      <c r="H48" s="9"/>
      <c r="I48" s="9"/>
      <c r="J48" s="9"/>
      <c r="K48" s="9"/>
      <c r="L48" s="9"/>
    </row>
    <row r="49" spans="1:12" x14ac:dyDescent="0.25">
      <c r="A49" s="1" t="s">
        <v>22</v>
      </c>
      <c r="B49" s="1"/>
      <c r="C49" s="1"/>
      <c r="D49" s="1"/>
      <c r="E49" s="1"/>
      <c r="F49" s="57" t="s">
        <v>23</v>
      </c>
      <c r="G49" s="57"/>
      <c r="H49" s="6">
        <f>C5/G41</f>
        <v>1.0416666666666667</v>
      </c>
      <c r="I49" s="6" t="s">
        <v>26</v>
      </c>
      <c r="J49" s="58" t="str">
        <f>IF(AND(H49&gt;0.6,H49&lt;3),"OK!!!  Velocidad Autolimpiante","NO Cumple Velocidad sedimentable")</f>
        <v>OK!!!  Velocidad Autolimpiante</v>
      </c>
      <c r="K49" s="58"/>
      <c r="L49" s="58"/>
    </row>
    <row r="50" spans="1:12" x14ac:dyDescent="0.25">
      <c r="A50" s="11"/>
      <c r="B50" s="12"/>
      <c r="C50" s="12"/>
      <c r="D50" s="12"/>
      <c r="E50" s="11"/>
      <c r="F50" s="11"/>
      <c r="G50" s="11"/>
      <c r="H50" s="11"/>
      <c r="I50" s="11"/>
      <c r="J50" s="58"/>
      <c r="K50" s="58"/>
      <c r="L50" s="58"/>
    </row>
  </sheetData>
  <mergeCells count="7">
    <mergeCell ref="F49:G49"/>
    <mergeCell ref="J49:L50"/>
    <mergeCell ref="A1:L2"/>
    <mergeCell ref="G9:L10"/>
    <mergeCell ref="B38:L39"/>
    <mergeCell ref="D41:F41"/>
    <mergeCell ref="A43:L44"/>
  </mergeCells>
  <pageMargins left="0" right="0" top="0" bottom="0" header="0.31496062992125984" footer="0.31496062992125984"/>
  <pageSetup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5:M229"/>
  <sheetViews>
    <sheetView workbookViewId="0">
      <selection activeCell="F212" sqref="F212"/>
    </sheetView>
  </sheetViews>
  <sheetFormatPr baseColWidth="10" defaultRowHeight="15" x14ac:dyDescent="0.25"/>
  <cols>
    <col min="1" max="4" width="7.5703125" customWidth="1"/>
    <col min="5" max="5" width="7.7109375" customWidth="1"/>
    <col min="6" max="6" width="9.5703125" customWidth="1"/>
    <col min="7" max="8" width="7.5703125" customWidth="1"/>
    <col min="9" max="9" width="6.7109375" customWidth="1"/>
    <col min="10" max="10" width="9.140625" customWidth="1"/>
    <col min="11" max="17" width="7.5703125" customWidth="1"/>
  </cols>
  <sheetData>
    <row r="5" spans="1:11" x14ac:dyDescent="0.25">
      <c r="A5" s="18" t="s">
        <v>27</v>
      </c>
      <c r="B5" s="19" t="s">
        <v>28</v>
      </c>
      <c r="C5" s="1"/>
      <c r="D5" s="1"/>
      <c r="E5" s="1"/>
      <c r="F5" s="1"/>
      <c r="G5" s="1"/>
      <c r="H5" s="1"/>
      <c r="I5" s="1"/>
      <c r="J5" s="1"/>
      <c r="K5" s="1"/>
    </row>
    <row r="6" spans="1:1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5">
      <c r="A7" s="1"/>
      <c r="B7" s="20" t="s">
        <v>29</v>
      </c>
      <c r="C7" s="1"/>
      <c r="D7" s="1"/>
      <c r="E7" s="1"/>
      <c r="F7" s="1"/>
      <c r="G7" s="1"/>
      <c r="H7" s="1"/>
      <c r="I7" s="1"/>
      <c r="J7" s="1"/>
      <c r="K7" s="1"/>
    </row>
    <row r="8" spans="1:11" x14ac:dyDescent="0.25">
      <c r="A8" s="1"/>
      <c r="B8" s="20" t="s">
        <v>30</v>
      </c>
      <c r="C8" s="1"/>
      <c r="D8" s="1"/>
      <c r="E8" s="1"/>
      <c r="F8" s="1"/>
      <c r="G8" s="1"/>
      <c r="H8" s="1"/>
      <c r="I8" s="1"/>
      <c r="J8" s="1"/>
      <c r="K8" s="1"/>
    </row>
    <row r="9" spans="1:11" x14ac:dyDescent="0.25">
      <c r="A9" s="1"/>
      <c r="B9" s="20" t="s">
        <v>31</v>
      </c>
      <c r="C9" s="1"/>
      <c r="D9" s="1"/>
      <c r="E9" s="1"/>
      <c r="F9" s="1"/>
      <c r="G9" s="1"/>
      <c r="H9" s="1"/>
      <c r="I9" s="1"/>
      <c r="J9" s="1"/>
      <c r="K9" s="1"/>
    </row>
    <row r="10" spans="1:11" x14ac:dyDescent="0.25">
      <c r="A10" s="1"/>
      <c r="B10" s="20" t="s">
        <v>32</v>
      </c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25">
      <c r="A11" s="1"/>
      <c r="B11" s="20" t="s">
        <v>33</v>
      </c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5">
      <c r="A13" s="1"/>
      <c r="B13" s="19" t="s">
        <v>34</v>
      </c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5">
      <c r="A14" s="1"/>
      <c r="B14" s="1" t="s">
        <v>35</v>
      </c>
      <c r="C14" s="1">
        <v>1.5</v>
      </c>
      <c r="D14" s="1" t="s">
        <v>36</v>
      </c>
      <c r="E14" s="1" t="s">
        <v>37</v>
      </c>
      <c r="F14" s="1"/>
      <c r="G14" s="1"/>
    </row>
    <row r="15" spans="1:11" x14ac:dyDescent="0.25">
      <c r="A15" s="1"/>
      <c r="B15" s="1" t="s">
        <v>38</v>
      </c>
      <c r="C15" s="1">
        <v>750</v>
      </c>
      <c r="D15" s="1" t="s">
        <v>41</v>
      </c>
      <c r="E15" s="1" t="s">
        <v>42</v>
      </c>
      <c r="F15" s="1"/>
      <c r="G15" s="1"/>
    </row>
    <row r="16" spans="1:11" x14ac:dyDescent="0.25">
      <c r="A16" s="1"/>
      <c r="B16" s="1" t="s">
        <v>39</v>
      </c>
      <c r="C16" s="21">
        <v>1.7999999999999999E-2</v>
      </c>
      <c r="E16" s="1" t="s">
        <v>43</v>
      </c>
      <c r="F16" s="1"/>
      <c r="G16" s="1"/>
    </row>
    <row r="17" spans="1:11" x14ac:dyDescent="0.25">
      <c r="A17" s="1"/>
      <c r="B17" s="1" t="s">
        <v>40</v>
      </c>
      <c r="C17" s="1">
        <v>2</v>
      </c>
      <c r="D17" s="1" t="s">
        <v>45</v>
      </c>
      <c r="E17" s="1" t="s">
        <v>44</v>
      </c>
      <c r="F17" s="1"/>
      <c r="G17" s="1"/>
    </row>
    <row r="18" spans="1:11" x14ac:dyDescent="0.25">
      <c r="B18" s="1"/>
    </row>
    <row r="19" spans="1:11" x14ac:dyDescent="0.25">
      <c r="A19" s="18" t="s">
        <v>46</v>
      </c>
      <c r="B19" s="19" t="s">
        <v>47</v>
      </c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25">
      <c r="A21" s="1"/>
      <c r="B21" s="61" t="s">
        <v>48</v>
      </c>
      <c r="C21" s="61"/>
      <c r="D21" s="61"/>
      <c r="E21" s="61"/>
      <c r="F21" s="61"/>
      <c r="G21" s="61"/>
      <c r="H21" s="61"/>
      <c r="I21" s="61"/>
      <c r="J21" s="61"/>
      <c r="K21" s="61"/>
    </row>
    <row r="22" spans="1:11" x14ac:dyDescent="0.25">
      <c r="A22" s="1"/>
      <c r="B22" s="61"/>
      <c r="C22" s="61"/>
      <c r="D22" s="61"/>
      <c r="E22" s="61"/>
      <c r="F22" s="61"/>
      <c r="G22" s="61"/>
      <c r="H22" s="61"/>
      <c r="I22" s="61"/>
      <c r="J22" s="61"/>
      <c r="K22" s="61"/>
    </row>
    <row r="23" spans="1:11" x14ac:dyDescent="0.25">
      <c r="A23" s="1"/>
      <c r="B23" s="1" t="s">
        <v>49</v>
      </c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25">
      <c r="A27" s="1"/>
      <c r="B27" s="1"/>
      <c r="C27" s="1"/>
      <c r="D27" s="1"/>
      <c r="E27" s="1"/>
    </row>
    <row r="28" spans="1:11" x14ac:dyDescent="0.25">
      <c r="A28" s="1"/>
      <c r="B28" s="1" t="s">
        <v>60</v>
      </c>
      <c r="C28" s="1"/>
      <c r="D28" s="1"/>
      <c r="E28" s="1"/>
      <c r="F28" s="1"/>
      <c r="G28" s="1"/>
    </row>
    <row r="29" spans="1:11" x14ac:dyDescent="0.25">
      <c r="A29" s="1"/>
      <c r="B29" s="1"/>
      <c r="C29" s="1" t="s">
        <v>56</v>
      </c>
      <c r="D29" s="1"/>
      <c r="E29" s="1" t="s">
        <v>57</v>
      </c>
      <c r="F29" s="1"/>
      <c r="G29" s="1"/>
    </row>
    <row r="30" spans="1:11" x14ac:dyDescent="0.25">
      <c r="A30" s="1"/>
      <c r="B30" s="1"/>
      <c r="C30" s="1" t="s">
        <v>54</v>
      </c>
      <c r="D30" s="34">
        <f>C14</f>
        <v>1.5</v>
      </c>
      <c r="E30" s="1" t="s">
        <v>55</v>
      </c>
      <c r="G30" s="1"/>
    </row>
    <row r="31" spans="1:11" x14ac:dyDescent="0.25">
      <c r="A31" s="1"/>
      <c r="B31" s="1"/>
      <c r="C31" s="1" t="s">
        <v>58</v>
      </c>
      <c r="D31" s="34">
        <v>36</v>
      </c>
      <c r="E31" s="1" t="s">
        <v>59</v>
      </c>
      <c r="F31" s="1"/>
      <c r="G31" s="1"/>
      <c r="H31" s="1"/>
      <c r="I31" s="1"/>
      <c r="J31" s="1"/>
      <c r="K31" s="1"/>
    </row>
    <row r="32" spans="1:11" ht="15.75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ht="15.75" customHeight="1" thickBot="1" x14ac:dyDescent="0.3">
      <c r="A33" s="1"/>
      <c r="B33" s="22"/>
      <c r="C33" s="22"/>
      <c r="D33" s="1"/>
      <c r="F33" s="67" t="s">
        <v>61</v>
      </c>
      <c r="G33" s="68"/>
      <c r="H33" s="69"/>
      <c r="I33" s="28" t="s">
        <v>50</v>
      </c>
      <c r="J33" s="1"/>
      <c r="K33" s="1"/>
    </row>
    <row r="34" spans="1:11" x14ac:dyDescent="0.25">
      <c r="A34" s="1"/>
      <c r="B34" s="22"/>
      <c r="C34" s="22"/>
      <c r="D34" s="1"/>
      <c r="F34" s="70" t="s">
        <v>63</v>
      </c>
      <c r="G34" s="71"/>
      <c r="H34" s="72"/>
      <c r="I34" s="29">
        <v>51</v>
      </c>
      <c r="J34" s="1"/>
      <c r="K34" s="1"/>
    </row>
    <row r="35" spans="1:11" x14ac:dyDescent="0.25">
      <c r="A35" s="1"/>
      <c r="B35" s="22"/>
      <c r="C35" s="22"/>
      <c r="D35" s="1"/>
      <c r="F35" s="73" t="s">
        <v>62</v>
      </c>
      <c r="G35" s="74"/>
      <c r="H35" s="75"/>
      <c r="I35" s="30">
        <v>44</v>
      </c>
      <c r="J35" s="1"/>
      <c r="K35" s="1"/>
    </row>
    <row r="36" spans="1:11" ht="15.75" thickBot="1" x14ac:dyDescent="0.3">
      <c r="A36" s="1"/>
      <c r="B36" s="22"/>
      <c r="C36" s="22"/>
      <c r="D36" s="1"/>
      <c r="F36" s="76" t="s">
        <v>64</v>
      </c>
      <c r="G36" s="77"/>
      <c r="H36" s="78"/>
      <c r="I36" s="31">
        <v>36</v>
      </c>
      <c r="J36" s="1"/>
      <c r="K36" s="1"/>
    </row>
    <row r="37" spans="1:11" x14ac:dyDescent="0.25">
      <c r="A37" s="1"/>
      <c r="B37" s="22"/>
      <c r="C37" s="22"/>
      <c r="D37" s="1"/>
      <c r="E37" s="22"/>
      <c r="F37" s="22"/>
      <c r="G37" s="1"/>
      <c r="H37" s="1"/>
      <c r="I37" s="1"/>
      <c r="J37" s="1"/>
      <c r="K37" s="1"/>
    </row>
    <row r="38" spans="1:11" x14ac:dyDescent="0.25">
      <c r="A38" s="1"/>
      <c r="B38" s="1"/>
      <c r="C38" s="1"/>
      <c r="D38" s="1"/>
      <c r="E38" s="1"/>
      <c r="F38" s="1"/>
    </row>
    <row r="39" spans="1:11" x14ac:dyDescent="0.25">
      <c r="A39" s="1"/>
      <c r="B39" s="1"/>
      <c r="C39" s="1"/>
      <c r="D39" s="1"/>
      <c r="E39" s="1"/>
      <c r="F39" s="1"/>
    </row>
    <row r="40" spans="1:11" x14ac:dyDescent="0.25">
      <c r="A40" s="1"/>
      <c r="B40" s="1"/>
      <c r="C40" s="1"/>
      <c r="D40" s="23" t="s">
        <v>51</v>
      </c>
      <c r="E40" s="35">
        <f>I36*(D30)^(0.5)</f>
        <v>44.090815370097204</v>
      </c>
      <c r="F40" s="24" t="s">
        <v>52</v>
      </c>
      <c r="G40" s="1"/>
      <c r="H40" s="1"/>
    </row>
    <row r="41" spans="1:11" x14ac:dyDescent="0.25">
      <c r="A41" s="1"/>
      <c r="B41" s="1"/>
      <c r="C41" s="1"/>
      <c r="D41" s="1"/>
      <c r="E41" s="1"/>
      <c r="F41" s="1"/>
      <c r="G41" s="1"/>
      <c r="H41" s="1"/>
    </row>
    <row r="42" spans="1:11" ht="15" customHeight="1" x14ac:dyDescent="0.25">
      <c r="D42" s="26" t="s">
        <v>51</v>
      </c>
      <c r="E42" s="36">
        <f>E40/100</f>
        <v>0.44090815370097203</v>
      </c>
      <c r="F42" s="27" t="s">
        <v>26</v>
      </c>
      <c r="G42" s="64" t="s">
        <v>53</v>
      </c>
      <c r="H42" s="64"/>
      <c r="I42" s="64"/>
      <c r="J42" s="64"/>
    </row>
    <row r="43" spans="1:11" ht="15" customHeight="1" x14ac:dyDescent="0.25">
      <c r="D43" s="26"/>
      <c r="E43" s="36"/>
      <c r="F43" s="27"/>
      <c r="G43" s="33"/>
      <c r="H43" s="33"/>
      <c r="I43" s="33"/>
      <c r="J43" s="33"/>
    </row>
    <row r="44" spans="1:11" x14ac:dyDescent="0.25">
      <c r="D44" s="1"/>
      <c r="E44" s="1"/>
      <c r="F44" s="1"/>
      <c r="G44" s="32"/>
      <c r="H44" s="32"/>
      <c r="I44" s="32"/>
    </row>
    <row r="45" spans="1:11" x14ac:dyDescent="0.25">
      <c r="A45" s="18" t="s">
        <v>65</v>
      </c>
      <c r="B45" s="19" t="s">
        <v>66</v>
      </c>
      <c r="C45" s="1"/>
      <c r="D45" s="1"/>
      <c r="E45" s="1"/>
      <c r="F45" s="1"/>
      <c r="G45" s="1"/>
    </row>
    <row r="46" spans="1:11" x14ac:dyDescent="0.25">
      <c r="A46" s="18"/>
      <c r="B46" s="19"/>
      <c r="C46" s="1"/>
      <c r="D46" s="1"/>
      <c r="E46" s="1"/>
      <c r="F46" s="1"/>
      <c r="G46" s="37"/>
    </row>
    <row r="47" spans="1:11" x14ac:dyDescent="0.25">
      <c r="A47" s="18"/>
      <c r="B47" s="19"/>
      <c r="C47" s="37" t="s">
        <v>67</v>
      </c>
      <c r="D47" s="38">
        <v>1.5</v>
      </c>
      <c r="E47" s="25" t="s">
        <v>13</v>
      </c>
      <c r="F47" s="1"/>
    </row>
    <row r="48" spans="1:11" x14ac:dyDescent="0.25">
      <c r="A48" s="18"/>
      <c r="B48" s="19"/>
      <c r="H48" s="1"/>
      <c r="I48" s="1"/>
      <c r="J48" s="1"/>
    </row>
    <row r="49" spans="1:10" x14ac:dyDescent="0.25">
      <c r="A49" s="1" t="s">
        <v>75</v>
      </c>
      <c r="B49" s="1"/>
      <c r="C49" s="1"/>
      <c r="D49" s="1"/>
      <c r="E49" s="1"/>
      <c r="F49" s="1"/>
      <c r="H49" s="37" t="s">
        <v>76</v>
      </c>
      <c r="I49" s="35">
        <f>F64/D47</f>
        <v>0.79999999999999993</v>
      </c>
      <c r="J49" s="16" t="str">
        <f>IF(AND(I49&gt;=0.8,I49&lt;=1),"OK!!!Cumple condicion","NO Cumple Condicion")</f>
        <v>OK!!!Cumple condicion</v>
      </c>
    </row>
    <row r="50" spans="1:10" x14ac:dyDescent="0.25">
      <c r="A50" s="1"/>
      <c r="B50" s="1"/>
      <c r="C50" s="1"/>
      <c r="D50" s="1"/>
      <c r="E50" s="1"/>
      <c r="F50" s="1"/>
      <c r="G50" s="37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37"/>
    </row>
    <row r="52" spans="1:10" x14ac:dyDescent="0.25">
      <c r="A52" s="1"/>
      <c r="B52" s="1"/>
      <c r="C52" s="1"/>
      <c r="D52" s="1"/>
      <c r="E52" s="1"/>
      <c r="F52" s="1"/>
      <c r="G52" s="37"/>
    </row>
    <row r="53" spans="1:10" x14ac:dyDescent="0.25">
      <c r="A53" s="1"/>
      <c r="B53" s="1"/>
      <c r="C53" s="1"/>
      <c r="D53" s="1"/>
      <c r="E53" s="1"/>
      <c r="F53" s="1"/>
      <c r="G53" s="39"/>
    </row>
    <row r="54" spans="1:10" x14ac:dyDescent="0.25">
      <c r="A54" s="37" t="s">
        <v>68</v>
      </c>
      <c r="B54" s="19" t="s">
        <v>69</v>
      </c>
      <c r="C54" s="1"/>
      <c r="D54" s="1"/>
      <c r="E54" s="1"/>
      <c r="F54" s="1"/>
      <c r="G54" s="39"/>
    </row>
    <row r="55" spans="1:10" x14ac:dyDescent="0.25">
      <c r="A55" s="1"/>
      <c r="B55" s="1"/>
      <c r="C55" s="1"/>
      <c r="D55" s="1"/>
      <c r="E55" s="1"/>
      <c r="F55" s="1"/>
      <c r="G55" s="1"/>
    </row>
    <row r="56" spans="1:10" x14ac:dyDescent="0.25">
      <c r="A56" s="1"/>
      <c r="B56" s="1"/>
      <c r="C56" s="40"/>
      <c r="D56" s="39"/>
      <c r="E56" s="39"/>
      <c r="F56" s="39"/>
      <c r="G56" s="1"/>
    </row>
    <row r="57" spans="1:10" x14ac:dyDescent="0.25">
      <c r="A57" s="1"/>
      <c r="B57" s="1"/>
      <c r="C57" s="40"/>
      <c r="D57" s="39"/>
      <c r="E57" s="39"/>
      <c r="F57" s="39"/>
      <c r="G57" s="1"/>
    </row>
    <row r="58" spans="1:10" x14ac:dyDescent="0.25">
      <c r="A58" s="1"/>
      <c r="B58" s="1"/>
      <c r="C58" s="1"/>
      <c r="D58" s="1"/>
      <c r="E58" s="1"/>
      <c r="F58" s="1"/>
      <c r="G58" s="1"/>
    </row>
    <row r="59" spans="1:10" ht="15.75" x14ac:dyDescent="0.25">
      <c r="A59" s="41"/>
      <c r="B59" s="19"/>
      <c r="C59" s="1"/>
      <c r="D59" s="1"/>
      <c r="E59" s="1"/>
      <c r="F59" s="1"/>
      <c r="G59" s="42"/>
    </row>
    <row r="60" spans="1:10" x14ac:dyDescent="0.25">
      <c r="A60" s="1"/>
      <c r="B60" s="1" t="s">
        <v>70</v>
      </c>
      <c r="C60" s="1"/>
      <c r="D60" s="1"/>
      <c r="E60" s="42" t="s">
        <v>38</v>
      </c>
      <c r="F60" s="9">
        <f>C15/1000</f>
        <v>0.75</v>
      </c>
      <c r="G60" s="1" t="s">
        <v>71</v>
      </c>
    </row>
    <row r="61" spans="1:10" x14ac:dyDescent="0.25">
      <c r="A61" s="1"/>
      <c r="B61" s="1"/>
      <c r="C61" s="1"/>
      <c r="D61" s="1"/>
      <c r="E61" s="1"/>
      <c r="F61" s="1"/>
      <c r="G61" s="1"/>
    </row>
    <row r="62" spans="1:10" x14ac:dyDescent="0.25">
      <c r="A62" s="1"/>
      <c r="B62" s="1" t="s">
        <v>72</v>
      </c>
      <c r="C62" s="1"/>
      <c r="D62" s="1"/>
      <c r="E62" s="42" t="s">
        <v>73</v>
      </c>
      <c r="F62" s="1">
        <f>F60/(E42*D47)</f>
        <v>1.1340230290662863</v>
      </c>
      <c r="G62" s="1" t="s">
        <v>13</v>
      </c>
    </row>
    <row r="63" spans="1:10" x14ac:dyDescent="0.25">
      <c r="A63" s="1"/>
      <c r="B63" s="1"/>
      <c r="C63" s="1"/>
      <c r="D63" s="1"/>
      <c r="E63" s="42"/>
      <c r="F63" s="1"/>
      <c r="G63" s="1"/>
    </row>
    <row r="64" spans="1:10" x14ac:dyDescent="0.25">
      <c r="A64" s="1"/>
      <c r="B64" s="1" t="s">
        <v>74</v>
      </c>
      <c r="C64" s="1"/>
      <c r="D64" s="1"/>
      <c r="E64" s="37" t="s">
        <v>73</v>
      </c>
      <c r="F64" s="38">
        <v>1.2</v>
      </c>
      <c r="G64" s="25" t="s">
        <v>13</v>
      </c>
    </row>
    <row r="67" spans="1:13" x14ac:dyDescent="0.25">
      <c r="B67" s="19" t="s">
        <v>79</v>
      </c>
      <c r="C67" s="19"/>
    </row>
    <row r="68" spans="1:13" x14ac:dyDescent="0.25">
      <c r="B68" s="19"/>
      <c r="C68" s="19"/>
    </row>
    <row r="69" spans="1:13" x14ac:dyDescent="0.25">
      <c r="B69" s="19"/>
      <c r="C69" s="19"/>
    </row>
    <row r="70" spans="1:13" x14ac:dyDescent="0.25">
      <c r="B70" s="19"/>
      <c r="C70" s="19"/>
    </row>
    <row r="71" spans="1:13" x14ac:dyDescent="0.25">
      <c r="B71" s="19"/>
      <c r="C71" s="19"/>
      <c r="D71" s="1"/>
      <c r="E71" s="1" t="s">
        <v>83</v>
      </c>
      <c r="F71" s="1">
        <f>F60/'canal max eficiencia'!G41</f>
        <v>1.0416666666666667</v>
      </c>
      <c r="G71" s="1" t="s">
        <v>26</v>
      </c>
    </row>
    <row r="72" spans="1:13" x14ac:dyDescent="0.25">
      <c r="D72" s="1"/>
      <c r="E72" s="1"/>
      <c r="F72" s="1"/>
    </row>
    <row r="73" spans="1:13" x14ac:dyDescent="0.25">
      <c r="A73" s="1"/>
      <c r="B73" s="43" t="s">
        <v>80</v>
      </c>
      <c r="C73" s="1"/>
      <c r="D73" s="1"/>
      <c r="E73" s="1"/>
      <c r="F73" s="1"/>
      <c r="G73" s="1"/>
      <c r="H73" s="1"/>
      <c r="I73" s="1" t="s">
        <v>94</v>
      </c>
      <c r="K73" s="1" t="s">
        <v>93</v>
      </c>
      <c r="M73" s="1"/>
    </row>
    <row r="74" spans="1:13" x14ac:dyDescent="0.25">
      <c r="A74" s="1"/>
      <c r="B74" s="1"/>
      <c r="C74" s="1"/>
      <c r="D74" s="1"/>
      <c r="E74" s="1"/>
      <c r="F74" s="1"/>
      <c r="G74" s="1"/>
      <c r="H74" s="1"/>
      <c r="I74" s="1" t="s">
        <v>95</v>
      </c>
      <c r="K74" s="1" t="s">
        <v>91</v>
      </c>
      <c r="M74" s="1"/>
    </row>
    <row r="75" spans="1:13" x14ac:dyDescent="0.25">
      <c r="A75" s="1"/>
      <c r="B75" s="1"/>
      <c r="C75" s="1" t="s">
        <v>82</v>
      </c>
      <c r="D75" s="1"/>
      <c r="E75" s="1"/>
      <c r="F75" s="1"/>
      <c r="G75" s="1"/>
      <c r="H75" s="1"/>
      <c r="I75" s="1" t="s">
        <v>96</v>
      </c>
      <c r="K75" s="1" t="s">
        <v>92</v>
      </c>
      <c r="M75" s="1"/>
    </row>
    <row r="76" spans="1:13" x14ac:dyDescent="0.25">
      <c r="A76" s="1"/>
      <c r="B76" s="1"/>
      <c r="C76" s="1" t="s">
        <v>83</v>
      </c>
      <c r="D76" s="1">
        <f>F71</f>
        <v>1.0416666666666667</v>
      </c>
      <c r="E76" s="1" t="s">
        <v>84</v>
      </c>
      <c r="F76" s="1"/>
      <c r="G76" s="1"/>
      <c r="H76" s="1"/>
      <c r="I76" s="1"/>
      <c r="J76" s="1"/>
    </row>
    <row r="77" spans="1:13" x14ac:dyDescent="0.25">
      <c r="A77" s="1"/>
      <c r="B77" s="1"/>
      <c r="C77" s="1" t="s">
        <v>85</v>
      </c>
      <c r="D77" s="44">
        <f>'canal max eficiencia'!G41/((2*'canal max eficiencia'!F32)+'canal max eficiencia'!F36)</f>
        <v>0.3</v>
      </c>
      <c r="E77" s="1" t="s">
        <v>86</v>
      </c>
      <c r="F77" s="1"/>
      <c r="G77" s="1"/>
      <c r="H77" s="1"/>
      <c r="I77" s="1"/>
      <c r="J77" s="1"/>
    </row>
    <row r="78" spans="1:13" x14ac:dyDescent="0.25">
      <c r="A78" s="1"/>
      <c r="B78" s="1"/>
      <c r="C78" s="1" t="s">
        <v>87</v>
      </c>
      <c r="D78" s="65">
        <v>1.0070000000000001E-6</v>
      </c>
      <c r="E78" s="65"/>
      <c r="F78" s="65"/>
      <c r="G78" s="1" t="s">
        <v>89</v>
      </c>
      <c r="H78" s="1" t="s">
        <v>88</v>
      </c>
      <c r="I78" s="1"/>
      <c r="J78" s="1"/>
    </row>
    <row r="79" spans="1:13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3" x14ac:dyDescent="0.25">
      <c r="D80" s="45" t="s">
        <v>90</v>
      </c>
      <c r="E80" s="66">
        <f>(D76*D77)/D78</f>
        <v>310327.70605759678</v>
      </c>
      <c r="F80" s="66"/>
      <c r="G80" s="16" t="str">
        <f>IF(E80&lt;2000, "Flujo Laminar","Flujo Turbulento")</f>
        <v>Flujo Turbulento</v>
      </c>
    </row>
    <row r="82" spans="1:12" x14ac:dyDescent="0.25">
      <c r="A82" s="37" t="s">
        <v>77</v>
      </c>
      <c r="B82" s="19" t="s">
        <v>78</v>
      </c>
      <c r="C82" s="1"/>
      <c r="D82" s="1"/>
      <c r="E82" s="1"/>
      <c r="F82" s="1"/>
      <c r="G82" s="1"/>
      <c r="H82" s="1"/>
      <c r="I82" s="1"/>
      <c r="J82" s="1"/>
    </row>
    <row r="83" spans="1:12" ht="15.75" x14ac:dyDescent="0.25">
      <c r="A83" s="41"/>
      <c r="B83" s="56" t="s">
        <v>97</v>
      </c>
      <c r="C83" s="1"/>
      <c r="D83" s="1"/>
      <c r="E83" s="1"/>
      <c r="F83" s="1"/>
      <c r="G83" s="1"/>
      <c r="H83" s="1"/>
      <c r="I83" s="1"/>
      <c r="J83" s="1"/>
    </row>
    <row r="84" spans="1:12" x14ac:dyDescent="0.25">
      <c r="A84" s="1"/>
      <c r="D84" s="1" t="s">
        <v>98</v>
      </c>
      <c r="E84" s="1"/>
      <c r="F84" s="1"/>
      <c r="G84" s="1"/>
      <c r="H84" s="1"/>
      <c r="I84" s="1"/>
      <c r="J84" s="1"/>
      <c r="K84" s="1"/>
    </row>
    <row r="85" spans="1:12" ht="6" customHeight="1" thickBo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2" ht="15.75" thickBot="1" x14ac:dyDescent="0.3">
      <c r="A86" s="1"/>
      <c r="B86" s="1"/>
      <c r="E86" s="52" t="s">
        <v>99</v>
      </c>
      <c r="F86" s="53" t="s">
        <v>100</v>
      </c>
      <c r="G86" s="17"/>
      <c r="H86" s="1"/>
      <c r="I86" s="1"/>
      <c r="J86" s="1"/>
    </row>
    <row r="87" spans="1:12" x14ac:dyDescent="0.25">
      <c r="A87" s="1"/>
      <c r="B87" s="1"/>
      <c r="E87" s="51">
        <v>0.05</v>
      </c>
      <c r="F87" s="50">
        <v>0.17799999999999999</v>
      </c>
      <c r="G87" s="17"/>
      <c r="I87" s="1"/>
      <c r="J87" s="1"/>
    </row>
    <row r="88" spans="1:12" x14ac:dyDescent="0.25">
      <c r="A88" s="1"/>
      <c r="B88" s="1"/>
      <c r="E88" s="46">
        <v>0.1</v>
      </c>
      <c r="F88" s="47">
        <v>0.69199999999999995</v>
      </c>
      <c r="G88" s="1"/>
      <c r="H88" s="1" t="s">
        <v>35</v>
      </c>
      <c r="I88" s="1">
        <f>C14</f>
        <v>1.5</v>
      </c>
      <c r="J88" s="1" t="s">
        <v>101</v>
      </c>
      <c r="K88" s="1"/>
      <c r="L88" s="1"/>
    </row>
    <row r="89" spans="1:12" x14ac:dyDescent="0.25">
      <c r="A89" s="1"/>
      <c r="B89" s="1"/>
      <c r="E89" s="46">
        <v>0.15</v>
      </c>
      <c r="F89" s="47">
        <v>1.56</v>
      </c>
      <c r="G89" s="1"/>
      <c r="H89" s="1"/>
      <c r="I89" s="1"/>
      <c r="J89" s="1"/>
    </row>
    <row r="90" spans="1:12" x14ac:dyDescent="0.25">
      <c r="A90" s="1"/>
      <c r="B90" s="1"/>
      <c r="E90" s="46">
        <v>0.2</v>
      </c>
      <c r="F90" s="47">
        <v>2.16</v>
      </c>
      <c r="G90" s="1"/>
      <c r="H90" s="43" t="s">
        <v>103</v>
      </c>
      <c r="I90" s="1"/>
      <c r="J90" s="1"/>
    </row>
    <row r="91" spans="1:12" x14ac:dyDescent="0.25">
      <c r="A91" s="1"/>
      <c r="B91" s="1"/>
      <c r="E91" s="46">
        <v>0.25</v>
      </c>
      <c r="F91" s="47">
        <v>2.7</v>
      </c>
      <c r="G91" s="1"/>
      <c r="H91" s="1"/>
      <c r="I91" s="43" t="s">
        <v>102</v>
      </c>
      <c r="J91" s="43" t="s">
        <v>100</v>
      </c>
    </row>
    <row r="92" spans="1:12" x14ac:dyDescent="0.25">
      <c r="A92" s="1"/>
      <c r="B92" s="1"/>
      <c r="E92" s="46">
        <v>0.3</v>
      </c>
      <c r="F92" s="47">
        <v>3.24</v>
      </c>
      <c r="G92" s="1"/>
      <c r="H92" s="43">
        <v>1</v>
      </c>
      <c r="I92" s="1">
        <v>1</v>
      </c>
      <c r="J92" s="1">
        <v>9.44</v>
      </c>
    </row>
    <row r="93" spans="1:12" x14ac:dyDescent="0.25">
      <c r="A93" s="1"/>
      <c r="B93" s="1"/>
      <c r="E93" s="46">
        <v>0.35</v>
      </c>
      <c r="F93" s="47">
        <v>3.78</v>
      </c>
      <c r="G93" s="1"/>
      <c r="H93" s="43">
        <v>2</v>
      </c>
      <c r="I93" s="1">
        <v>1.5</v>
      </c>
      <c r="J93" s="1" t="s">
        <v>105</v>
      </c>
    </row>
    <row r="94" spans="1:12" x14ac:dyDescent="0.25">
      <c r="A94" s="1"/>
      <c r="B94" s="1"/>
      <c r="E94" s="46">
        <v>0.4</v>
      </c>
      <c r="F94" s="47">
        <v>4.32</v>
      </c>
      <c r="G94" s="1"/>
      <c r="H94" s="43">
        <v>3</v>
      </c>
      <c r="I94" s="1">
        <v>2</v>
      </c>
      <c r="J94" s="1">
        <v>15.29</v>
      </c>
    </row>
    <row r="95" spans="1:12" x14ac:dyDescent="0.25">
      <c r="A95" s="1"/>
      <c r="B95" s="1"/>
      <c r="E95" s="46">
        <v>0.45</v>
      </c>
      <c r="F95" s="47">
        <v>4.8600000000000003</v>
      </c>
      <c r="G95" s="1"/>
      <c r="H95" s="1"/>
      <c r="I95" s="1"/>
      <c r="J95" s="1"/>
    </row>
    <row r="96" spans="1:12" x14ac:dyDescent="0.25">
      <c r="A96" s="1"/>
      <c r="B96" s="1"/>
      <c r="E96" s="46">
        <v>0.5</v>
      </c>
      <c r="F96" s="47">
        <v>5.4</v>
      </c>
      <c r="G96" s="1"/>
      <c r="H96" s="1"/>
      <c r="I96" s="1" t="s">
        <v>117</v>
      </c>
      <c r="J96" s="54">
        <f>(J94 -((J94-J92)*(I94-I93))/(I94-I92))</f>
        <v>12.364999999999998</v>
      </c>
      <c r="K96" s="54" t="s">
        <v>52</v>
      </c>
    </row>
    <row r="97" spans="1:11" x14ac:dyDescent="0.25">
      <c r="A97" s="1"/>
      <c r="B97" s="1"/>
      <c r="E97" s="46">
        <v>0.55000000000000004</v>
      </c>
      <c r="F97" s="47">
        <v>5.94</v>
      </c>
      <c r="G97" s="1"/>
      <c r="H97" s="1"/>
      <c r="I97" s="94" t="s">
        <v>106</v>
      </c>
      <c r="J97" s="94">
        <f>J96/100</f>
        <v>0.12364999999999998</v>
      </c>
      <c r="K97" s="95" t="s">
        <v>26</v>
      </c>
    </row>
    <row r="98" spans="1:11" x14ac:dyDescent="0.25">
      <c r="A98" s="1"/>
      <c r="B98" s="1"/>
      <c r="E98" s="46">
        <v>0.6</v>
      </c>
      <c r="F98" s="47">
        <v>6.48</v>
      </c>
      <c r="G98" s="1"/>
      <c r="H98" s="1"/>
      <c r="I98" s="1"/>
      <c r="J98" s="1"/>
    </row>
    <row r="99" spans="1:11" x14ac:dyDescent="0.25">
      <c r="A99" s="1"/>
      <c r="B99" s="1"/>
      <c r="E99" s="46">
        <v>0.7</v>
      </c>
      <c r="F99" s="47">
        <v>7.32</v>
      </c>
      <c r="G99" s="1"/>
      <c r="H99" s="1"/>
      <c r="I99" s="1"/>
      <c r="J99" s="42"/>
    </row>
    <row r="100" spans="1:11" x14ac:dyDescent="0.25">
      <c r="A100" s="1"/>
      <c r="B100" s="1"/>
      <c r="E100" s="46">
        <v>0.8</v>
      </c>
      <c r="F100" s="47">
        <v>8.07</v>
      </c>
      <c r="G100" s="1"/>
      <c r="H100" s="1"/>
      <c r="I100" s="1"/>
      <c r="J100" s="37"/>
    </row>
    <row r="101" spans="1:11" x14ac:dyDescent="0.25">
      <c r="A101" s="1"/>
      <c r="B101" s="1"/>
      <c r="E101" s="46">
        <v>1</v>
      </c>
      <c r="F101" s="47">
        <v>9.44</v>
      </c>
      <c r="G101" s="1"/>
      <c r="H101" s="1"/>
      <c r="I101" s="1"/>
      <c r="J101" s="1"/>
    </row>
    <row r="102" spans="1:11" x14ac:dyDescent="0.25">
      <c r="A102" s="1"/>
      <c r="B102" s="1"/>
      <c r="E102" s="46">
        <v>2</v>
      </c>
      <c r="F102" s="47">
        <v>15.29</v>
      </c>
      <c r="G102" s="1"/>
      <c r="H102" s="1"/>
      <c r="I102" s="1"/>
      <c r="J102" s="1"/>
    </row>
    <row r="103" spans="1:11" x14ac:dyDescent="0.25">
      <c r="A103" s="1"/>
      <c r="B103" s="1"/>
      <c r="E103" s="46">
        <v>3</v>
      </c>
      <c r="F103" s="47">
        <v>19.25</v>
      </c>
      <c r="G103" s="1"/>
      <c r="H103" s="1"/>
      <c r="I103" s="1"/>
      <c r="J103" s="1"/>
    </row>
    <row r="104" spans="1:11" ht="15.75" thickBot="1" x14ac:dyDescent="0.3">
      <c r="A104" s="1"/>
      <c r="B104" s="1"/>
      <c r="E104" s="48">
        <v>5</v>
      </c>
      <c r="F104" s="49">
        <v>24.9</v>
      </c>
      <c r="G104" s="1"/>
      <c r="H104" s="1"/>
      <c r="I104" s="1"/>
      <c r="J104" s="1"/>
    </row>
    <row r="105" spans="1:11" x14ac:dyDescent="0.25">
      <c r="A105" s="1"/>
      <c r="B105" s="1"/>
      <c r="E105" s="55"/>
      <c r="F105" s="55"/>
      <c r="G105" s="1"/>
      <c r="H105" s="1"/>
      <c r="I105" s="1"/>
      <c r="J105" s="1"/>
    </row>
    <row r="106" spans="1:11" x14ac:dyDescent="0.25">
      <c r="A106" s="1"/>
      <c r="B106" s="1"/>
      <c r="E106" s="55"/>
      <c r="F106" s="55"/>
      <c r="G106" s="1"/>
      <c r="H106" s="1"/>
      <c r="I106" s="1"/>
      <c r="J106" s="1"/>
    </row>
    <row r="107" spans="1:11" x14ac:dyDescent="0.25">
      <c r="A107" s="1"/>
      <c r="B107" s="56" t="s">
        <v>104</v>
      </c>
      <c r="E107" s="55"/>
      <c r="F107" s="55"/>
      <c r="G107" s="1"/>
      <c r="H107" s="1"/>
      <c r="I107" s="1"/>
      <c r="J107" s="1"/>
    </row>
    <row r="108" spans="1:11" x14ac:dyDescent="0.25">
      <c r="A108" s="1"/>
      <c r="B108" s="1"/>
      <c r="E108" s="55"/>
      <c r="F108" s="55"/>
      <c r="G108" s="1"/>
      <c r="H108" s="1"/>
      <c r="I108" s="1"/>
      <c r="J108" s="1"/>
    </row>
    <row r="109" spans="1:11" x14ac:dyDescent="0.25">
      <c r="A109" s="1"/>
      <c r="B109" s="1"/>
      <c r="E109" s="55"/>
      <c r="F109" s="55"/>
      <c r="G109" s="1"/>
      <c r="H109" s="1"/>
      <c r="I109" s="1"/>
      <c r="J109" s="1"/>
    </row>
    <row r="110" spans="1:11" x14ac:dyDescent="0.25">
      <c r="A110" s="1"/>
      <c r="B110" s="1"/>
      <c r="E110" s="55"/>
      <c r="F110" s="55"/>
      <c r="G110" s="1"/>
      <c r="H110" s="1"/>
      <c r="I110" s="1"/>
      <c r="J110" s="1"/>
    </row>
    <row r="111" spans="1:11" x14ac:dyDescent="0.25">
      <c r="A111" s="1"/>
      <c r="B111" s="1" t="s">
        <v>81</v>
      </c>
      <c r="E111" s="55"/>
      <c r="F111" s="55"/>
      <c r="G111" s="1"/>
      <c r="H111" s="1"/>
      <c r="I111" s="1"/>
      <c r="J111" s="1"/>
    </row>
    <row r="112" spans="1:11" x14ac:dyDescent="0.25">
      <c r="A112" s="1"/>
      <c r="B112" s="1" t="s">
        <v>106</v>
      </c>
      <c r="C112" s="1"/>
      <c r="D112" s="1" t="s">
        <v>114</v>
      </c>
      <c r="E112" s="1"/>
      <c r="F112" s="1"/>
      <c r="G112" s="1"/>
      <c r="H112" s="1"/>
      <c r="I112" s="1"/>
      <c r="J112" s="1"/>
    </row>
    <row r="113" spans="1:12" x14ac:dyDescent="0.25">
      <c r="A113" s="1"/>
      <c r="B113" s="1" t="s">
        <v>107</v>
      </c>
      <c r="C113" s="1">
        <v>2.625</v>
      </c>
      <c r="D113" s="1" t="s">
        <v>113</v>
      </c>
      <c r="E113" s="1"/>
      <c r="F113" s="1"/>
      <c r="G113" s="1"/>
      <c r="H113" s="1"/>
      <c r="I113" s="1" t="s">
        <v>116</v>
      </c>
      <c r="J113" s="1"/>
    </row>
    <row r="114" spans="1:12" x14ac:dyDescent="0.25">
      <c r="A114" s="1"/>
      <c r="B114" s="1" t="s">
        <v>108</v>
      </c>
      <c r="C114" s="1">
        <v>9.81</v>
      </c>
      <c r="D114" s="1" t="s">
        <v>112</v>
      </c>
      <c r="E114" s="1"/>
      <c r="F114" s="1"/>
      <c r="G114" s="1"/>
      <c r="H114" s="1"/>
      <c r="I114" s="1"/>
      <c r="J114" s="1"/>
    </row>
    <row r="115" spans="1:12" x14ac:dyDescent="0.25">
      <c r="A115" s="1"/>
      <c r="B115" s="1" t="s">
        <v>35</v>
      </c>
      <c r="C115" s="1">
        <f>C14/10</f>
        <v>0.15</v>
      </c>
      <c r="D115" s="1" t="s">
        <v>111</v>
      </c>
      <c r="E115" s="1"/>
      <c r="F115" s="1"/>
      <c r="G115" s="1"/>
      <c r="H115" s="1"/>
      <c r="I115" s="1"/>
      <c r="J115" s="1"/>
    </row>
    <row r="116" spans="1:12" x14ac:dyDescent="0.25">
      <c r="A116" s="1"/>
      <c r="B116" s="1" t="s">
        <v>109</v>
      </c>
      <c r="C116" s="1">
        <v>0.5</v>
      </c>
      <c r="D116" s="1" t="s">
        <v>110</v>
      </c>
      <c r="E116" s="1"/>
      <c r="F116" s="1"/>
      <c r="G116" s="1"/>
      <c r="H116" s="1"/>
      <c r="I116" s="1"/>
      <c r="J116" s="1" t="s">
        <v>115</v>
      </c>
    </row>
    <row r="117" spans="1:12" x14ac:dyDescent="0.25">
      <c r="A117" s="1"/>
      <c r="B117" s="1"/>
      <c r="E117" s="55"/>
      <c r="F117" s="55"/>
      <c r="G117" s="1"/>
      <c r="H117" s="1"/>
      <c r="I117" s="1"/>
      <c r="J117" s="1"/>
    </row>
    <row r="118" spans="1:12" x14ac:dyDescent="0.25">
      <c r="A118" s="1"/>
      <c r="B118" s="1"/>
      <c r="E118" s="55" t="s">
        <v>106</v>
      </c>
      <c r="F118" s="55">
        <f>((C113-1)*((4*C114*C115)/(3*C116)))^(0.5)</f>
        <v>2.5251732613822759</v>
      </c>
      <c r="G118" s="1" t="s">
        <v>52</v>
      </c>
      <c r="H118" s="1"/>
      <c r="I118" s="1"/>
      <c r="J118" s="1"/>
    </row>
    <row r="119" spans="1:12" x14ac:dyDescent="0.25">
      <c r="A119" s="1"/>
      <c r="B119" s="1"/>
      <c r="E119" s="55"/>
      <c r="F119" s="55"/>
      <c r="G119" s="1"/>
      <c r="H119" s="1"/>
      <c r="I119" s="1"/>
      <c r="J119" s="1"/>
    </row>
    <row r="120" spans="1:12" x14ac:dyDescent="0.25">
      <c r="C120" s="1"/>
      <c r="D120" s="1"/>
      <c r="E120" s="94" t="s">
        <v>106</v>
      </c>
      <c r="F120" s="94">
        <f>F118/100</f>
        <v>2.5251732613822759E-2</v>
      </c>
      <c r="G120" s="94" t="s">
        <v>26</v>
      </c>
    </row>
    <row r="121" spans="1:12" x14ac:dyDescent="0.25">
      <c r="A121" s="37" t="s">
        <v>118</v>
      </c>
      <c r="B121" s="19" t="s">
        <v>119</v>
      </c>
      <c r="C121" s="1"/>
      <c r="D121" s="1"/>
      <c r="E121" s="1"/>
      <c r="F121" s="1"/>
      <c r="G121" s="1"/>
      <c r="H121" s="1"/>
      <c r="I121" s="1"/>
      <c r="J121" s="1"/>
    </row>
    <row r="122" spans="1:12" x14ac:dyDescent="0.25">
      <c r="A122" s="1"/>
      <c r="B122" s="19"/>
      <c r="C122" s="1"/>
      <c r="D122" s="1"/>
      <c r="E122" s="1"/>
      <c r="F122" s="1"/>
      <c r="G122" s="1"/>
      <c r="H122" s="1"/>
      <c r="I122" s="1"/>
      <c r="J122" s="1"/>
    </row>
    <row r="123" spans="1:12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2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2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2" ht="24.75" customHeight="1" x14ac:dyDescent="0.25">
      <c r="A126" s="108" t="s">
        <v>96</v>
      </c>
      <c r="B126" s="108"/>
      <c r="C126" s="92" t="s">
        <v>120</v>
      </c>
      <c r="D126" s="34">
        <f>F64/F120</f>
        <v>47.521491627989192</v>
      </c>
      <c r="E126" s="92" t="s">
        <v>121</v>
      </c>
      <c r="F126" s="91" t="s">
        <v>122</v>
      </c>
      <c r="G126" s="91"/>
      <c r="H126" s="91"/>
      <c r="I126" s="91"/>
      <c r="J126" s="91"/>
      <c r="K126" s="91"/>
      <c r="L126" s="32"/>
    </row>
    <row r="127" spans="1:12" ht="12.75" customHeight="1" x14ac:dyDescent="0.25">
      <c r="A127" s="1"/>
      <c r="B127" s="1"/>
      <c r="C127" s="92"/>
      <c r="D127" s="34"/>
      <c r="E127" s="92"/>
      <c r="F127" s="96"/>
      <c r="G127" s="96"/>
      <c r="H127" s="96"/>
      <c r="I127" s="96"/>
      <c r="J127" s="96"/>
      <c r="K127" s="96"/>
      <c r="L127" s="32"/>
    </row>
    <row r="128" spans="1:12" ht="15" customHeight="1" x14ac:dyDescent="0.25">
      <c r="A128" s="107" t="s">
        <v>94</v>
      </c>
      <c r="B128" s="107"/>
      <c r="C128" s="92" t="s">
        <v>120</v>
      </c>
      <c r="D128" s="93">
        <f>F64/J97</f>
        <v>9.7048119692680963</v>
      </c>
      <c r="E128" s="92" t="s">
        <v>121</v>
      </c>
      <c r="F128" s="91" t="s">
        <v>142</v>
      </c>
      <c r="G128" s="91"/>
      <c r="H128" s="91"/>
      <c r="I128" s="91"/>
      <c r="J128" s="91"/>
      <c r="K128" s="91"/>
    </row>
    <row r="129" spans="1:12" x14ac:dyDescent="0.25">
      <c r="A129" s="1"/>
      <c r="B129" s="1"/>
      <c r="C129" s="25"/>
      <c r="D129" s="25"/>
      <c r="E129" s="25"/>
      <c r="F129" s="25"/>
      <c r="G129" s="25"/>
      <c r="H129" s="25"/>
      <c r="I129" s="1"/>
      <c r="J129" s="1"/>
    </row>
    <row r="130" spans="1:12" x14ac:dyDescent="0.25">
      <c r="A130" s="37" t="s">
        <v>123</v>
      </c>
      <c r="B130" s="19" t="s">
        <v>124</v>
      </c>
      <c r="C130" s="1"/>
      <c r="D130" s="1"/>
      <c r="E130" s="1"/>
      <c r="F130" s="1"/>
      <c r="G130" s="1"/>
      <c r="H130" s="1"/>
      <c r="I130" s="42"/>
      <c r="J130" s="1"/>
    </row>
    <row r="131" spans="1:12" x14ac:dyDescent="0.25">
      <c r="A131" s="37"/>
      <c r="B131" s="19"/>
      <c r="C131" s="1"/>
      <c r="D131" s="1"/>
      <c r="E131" s="1"/>
      <c r="F131" s="1"/>
      <c r="G131" s="1"/>
      <c r="H131" s="1"/>
      <c r="I131" s="42"/>
      <c r="J131" s="1"/>
    </row>
    <row r="132" spans="1:12" x14ac:dyDescent="0.25">
      <c r="A132" s="37"/>
      <c r="B132" s="19"/>
      <c r="C132" s="97" t="s">
        <v>143</v>
      </c>
      <c r="D132" s="1"/>
      <c r="E132" s="1"/>
      <c r="F132" s="1"/>
      <c r="G132" s="1"/>
      <c r="H132" s="1"/>
      <c r="I132" s="42"/>
      <c r="J132" s="1"/>
    </row>
    <row r="133" spans="1:12" x14ac:dyDescent="0.25">
      <c r="A133" s="37"/>
      <c r="B133" s="19"/>
      <c r="C133" s="1"/>
      <c r="D133" s="1"/>
      <c r="E133" s="1"/>
      <c r="F133" s="1"/>
      <c r="G133" s="1"/>
      <c r="H133" s="1"/>
      <c r="I133" s="42"/>
      <c r="J133" s="1"/>
    </row>
    <row r="134" spans="1:12" x14ac:dyDescent="0.25">
      <c r="A134" s="37"/>
      <c r="B134" s="19"/>
      <c r="C134" s="1"/>
      <c r="D134" s="1"/>
      <c r="E134" s="1"/>
      <c r="F134" s="1"/>
      <c r="G134" s="1"/>
      <c r="H134" s="1"/>
      <c r="I134" s="42"/>
      <c r="J134" s="1"/>
    </row>
    <row r="135" spans="1:12" x14ac:dyDescent="0.25">
      <c r="A135" s="37"/>
      <c r="B135" s="19"/>
      <c r="C135" s="1" t="s">
        <v>82</v>
      </c>
      <c r="D135" s="1"/>
      <c r="E135" s="1"/>
      <c r="F135" s="1"/>
      <c r="G135" s="1"/>
      <c r="H135" s="1"/>
      <c r="I135" s="42"/>
      <c r="J135" s="1"/>
    </row>
    <row r="136" spans="1:12" x14ac:dyDescent="0.25">
      <c r="A136" s="37"/>
      <c r="B136" s="19"/>
      <c r="C136" s="1" t="s">
        <v>125</v>
      </c>
      <c r="D136" s="1"/>
      <c r="E136" s="1" t="s">
        <v>133</v>
      </c>
      <c r="F136" s="1"/>
      <c r="G136" s="1"/>
      <c r="H136" s="1"/>
      <c r="I136" s="42"/>
      <c r="J136" s="1"/>
    </row>
    <row r="137" spans="1:12" x14ac:dyDescent="0.25">
      <c r="A137" s="37"/>
      <c r="B137" s="19"/>
      <c r="C137" s="1" t="s">
        <v>132</v>
      </c>
      <c r="D137" s="1"/>
      <c r="E137" s="1" t="s">
        <v>134</v>
      </c>
      <c r="F137" s="1"/>
      <c r="G137" s="1"/>
      <c r="H137" s="1"/>
      <c r="I137" s="42"/>
      <c r="J137" s="1"/>
    </row>
    <row r="138" spans="1:12" x14ac:dyDescent="0.25">
      <c r="A138" s="37"/>
      <c r="B138" s="19"/>
      <c r="C138" s="1"/>
      <c r="D138" s="1"/>
      <c r="E138" s="1"/>
      <c r="F138" s="1"/>
      <c r="G138" s="1"/>
      <c r="H138" s="1"/>
      <c r="I138" s="42"/>
      <c r="J138" s="1"/>
    </row>
    <row r="139" spans="1:12" x14ac:dyDescent="0.25">
      <c r="A139" s="37"/>
      <c r="B139" s="19"/>
      <c r="C139" s="63" t="s">
        <v>135</v>
      </c>
      <c r="D139" s="63"/>
      <c r="E139" s="63"/>
      <c r="F139" s="63"/>
      <c r="G139" s="63"/>
      <c r="H139" s="63"/>
      <c r="I139" s="63"/>
      <c r="J139" s="63"/>
      <c r="K139" s="63"/>
      <c r="L139" s="63"/>
    </row>
    <row r="140" spans="1:12" x14ac:dyDescent="0.25">
      <c r="A140" s="37"/>
      <c r="B140" s="19"/>
      <c r="C140" s="63"/>
      <c r="D140" s="63"/>
      <c r="E140" s="63"/>
      <c r="F140" s="63"/>
      <c r="G140" s="63"/>
      <c r="H140" s="63"/>
      <c r="I140" s="63"/>
      <c r="J140" s="63"/>
      <c r="K140" s="63"/>
      <c r="L140" s="63"/>
    </row>
    <row r="141" spans="1:12" x14ac:dyDescent="0.25">
      <c r="A141" s="37"/>
      <c r="B141" s="19"/>
      <c r="C141" s="63"/>
      <c r="D141" s="63"/>
      <c r="E141" s="63"/>
      <c r="F141" s="63"/>
      <c r="G141" s="63"/>
      <c r="H141" s="63"/>
      <c r="I141" s="63"/>
      <c r="J141" s="63"/>
      <c r="K141" s="63"/>
      <c r="L141" s="63"/>
    </row>
    <row r="142" spans="1:12" x14ac:dyDescent="0.25">
      <c r="A142" s="37"/>
      <c r="B142" s="19"/>
      <c r="C142" s="39"/>
      <c r="D142" s="39"/>
      <c r="E142" s="39"/>
      <c r="F142" s="39"/>
      <c r="G142" s="39"/>
      <c r="H142" s="39"/>
      <c r="I142" s="39"/>
      <c r="J142" s="98"/>
      <c r="K142" s="98"/>
      <c r="L142" s="98"/>
    </row>
    <row r="143" spans="1:12" ht="15.75" thickBot="1" x14ac:dyDescent="0.3">
      <c r="A143" s="37"/>
      <c r="B143" s="19"/>
      <c r="C143" s="39"/>
      <c r="D143" s="39" t="s">
        <v>136</v>
      </c>
      <c r="F143" s="39"/>
      <c r="G143" s="39"/>
      <c r="H143" s="39"/>
      <c r="I143" s="39"/>
      <c r="J143" s="98"/>
      <c r="K143" s="98"/>
      <c r="L143" s="98"/>
    </row>
    <row r="144" spans="1:12" ht="30.75" customHeight="1" thickBot="1" x14ac:dyDescent="0.3">
      <c r="A144" s="37"/>
      <c r="B144" s="19"/>
      <c r="C144" s="39"/>
      <c r="D144" s="80" t="s">
        <v>137</v>
      </c>
      <c r="E144" s="81"/>
      <c r="F144" s="110"/>
      <c r="G144" s="109" t="s">
        <v>138</v>
      </c>
      <c r="H144" s="39"/>
      <c r="I144" s="39"/>
      <c r="J144" s="98"/>
      <c r="K144" s="98"/>
      <c r="L144" s="98"/>
    </row>
    <row r="145" spans="1:12" x14ac:dyDescent="0.25">
      <c r="A145" s="37"/>
      <c r="B145" s="19"/>
      <c r="C145" s="39"/>
      <c r="D145" s="85">
        <v>0.2</v>
      </c>
      <c r="E145" s="86"/>
      <c r="F145" s="86"/>
      <c r="G145" s="111">
        <v>1.25</v>
      </c>
      <c r="H145" s="39"/>
      <c r="I145" s="39"/>
      <c r="J145" s="98"/>
      <c r="K145" s="98"/>
      <c r="L145" s="98"/>
    </row>
    <row r="146" spans="1:12" x14ac:dyDescent="0.25">
      <c r="A146" s="37"/>
      <c r="B146" s="19"/>
      <c r="C146" s="39"/>
      <c r="D146" s="87">
        <v>0.3</v>
      </c>
      <c r="E146" s="88"/>
      <c r="F146" s="88"/>
      <c r="G146" s="112">
        <v>1.5</v>
      </c>
      <c r="H146" s="39"/>
      <c r="I146" s="39"/>
      <c r="J146" s="98"/>
      <c r="K146" s="98"/>
      <c r="L146" s="98"/>
    </row>
    <row r="147" spans="1:12" ht="15.75" thickBot="1" x14ac:dyDescent="0.3">
      <c r="A147" s="37"/>
      <c r="B147" s="19"/>
      <c r="C147" s="39"/>
      <c r="D147" s="89">
        <v>0.5</v>
      </c>
      <c r="E147" s="90"/>
      <c r="F147" s="90"/>
      <c r="G147" s="113">
        <v>2</v>
      </c>
      <c r="H147" s="39"/>
      <c r="I147" s="39"/>
      <c r="J147" s="98"/>
      <c r="K147" s="98"/>
      <c r="L147" s="98"/>
    </row>
    <row r="148" spans="1:12" x14ac:dyDescent="0.25">
      <c r="A148" s="37"/>
      <c r="B148" s="19"/>
      <c r="C148" s="98"/>
      <c r="D148" s="98"/>
      <c r="E148" s="98"/>
      <c r="F148" s="39"/>
      <c r="G148" s="39"/>
      <c r="H148" s="39"/>
      <c r="I148" s="39"/>
      <c r="J148" s="98"/>
      <c r="K148" s="98"/>
      <c r="L148" s="98"/>
    </row>
    <row r="149" spans="1:12" x14ac:dyDescent="0.25">
      <c r="A149" s="37"/>
      <c r="B149" s="19"/>
      <c r="C149" s="98"/>
      <c r="D149" s="102" t="s">
        <v>103</v>
      </c>
      <c r="E149" s="39"/>
      <c r="F149" s="39"/>
      <c r="G149" s="98"/>
      <c r="H149" s="98"/>
      <c r="I149" s="98"/>
      <c r="J149" s="98"/>
      <c r="K149" s="98"/>
      <c r="L149" s="98"/>
    </row>
    <row r="150" spans="1:12" x14ac:dyDescent="0.25">
      <c r="A150" s="37"/>
      <c r="B150" s="19"/>
      <c r="C150" s="98"/>
      <c r="D150" s="39"/>
      <c r="E150" s="102" t="s">
        <v>140</v>
      </c>
      <c r="F150" s="102" t="s">
        <v>139</v>
      </c>
      <c r="G150" s="98"/>
      <c r="H150" s="98"/>
      <c r="I150" s="39"/>
      <c r="J150" s="98"/>
      <c r="K150" s="98"/>
      <c r="L150" s="98"/>
    </row>
    <row r="151" spans="1:12" x14ac:dyDescent="0.25">
      <c r="A151" s="37"/>
      <c r="B151" s="19"/>
      <c r="C151" s="98"/>
      <c r="D151" s="102">
        <v>1</v>
      </c>
      <c r="E151" s="39">
        <v>0.3</v>
      </c>
      <c r="F151" s="39">
        <v>1.5</v>
      </c>
      <c r="G151" s="98"/>
      <c r="H151" s="98"/>
      <c r="I151" s="42"/>
      <c r="J151" s="98"/>
      <c r="K151" s="98"/>
      <c r="L151" s="98"/>
    </row>
    <row r="152" spans="1:12" x14ac:dyDescent="0.25">
      <c r="A152" s="37"/>
      <c r="B152" s="19"/>
      <c r="C152" s="98"/>
      <c r="D152" s="102">
        <v>2</v>
      </c>
      <c r="E152" s="103">
        <f>E42</f>
        <v>0.44090815370097203</v>
      </c>
      <c r="F152" s="39" t="s">
        <v>139</v>
      </c>
      <c r="G152" s="98"/>
      <c r="H152" s="98"/>
      <c r="I152" s="39"/>
      <c r="J152" s="98"/>
      <c r="K152" s="98"/>
      <c r="L152" s="98"/>
    </row>
    <row r="153" spans="1:12" x14ac:dyDescent="0.25">
      <c r="A153" s="37"/>
      <c r="B153" s="19"/>
      <c r="C153" s="98"/>
      <c r="D153" s="102">
        <v>3</v>
      </c>
      <c r="E153" s="39">
        <v>0.5</v>
      </c>
      <c r="F153" s="39">
        <v>2</v>
      </c>
      <c r="G153" s="98"/>
      <c r="H153" s="98"/>
      <c r="I153" s="39"/>
      <c r="J153" s="98"/>
      <c r="K153" s="98"/>
      <c r="L153" s="98"/>
    </row>
    <row r="154" spans="1:12" x14ac:dyDescent="0.25">
      <c r="A154" s="37"/>
      <c r="B154" s="19"/>
      <c r="C154" s="98"/>
      <c r="D154" s="102"/>
      <c r="E154" s="39"/>
      <c r="F154" s="39"/>
      <c r="G154" s="98"/>
      <c r="H154" s="98"/>
      <c r="I154" s="39"/>
      <c r="J154" s="98"/>
      <c r="K154" s="98"/>
      <c r="L154" s="98"/>
    </row>
    <row r="155" spans="1:12" x14ac:dyDescent="0.25">
      <c r="A155" s="37"/>
      <c r="B155" s="19"/>
      <c r="C155" s="39"/>
      <c r="D155" s="102"/>
      <c r="E155" s="39" t="s">
        <v>141</v>
      </c>
      <c r="F155" s="104">
        <f>(F153 -((F153-F151)*(E153-E152))/(E153-E151))</f>
        <v>1.8522703842524302</v>
      </c>
      <c r="G155" s="105" t="s">
        <v>52</v>
      </c>
      <c r="H155" s="98"/>
      <c r="I155" s="39"/>
      <c r="J155" s="98"/>
      <c r="K155" s="98"/>
      <c r="L155" s="98"/>
    </row>
    <row r="156" spans="1:12" x14ac:dyDescent="0.25">
      <c r="A156" s="37"/>
      <c r="B156" s="19"/>
      <c r="C156" s="39"/>
      <c r="D156" s="98"/>
      <c r="E156" s="98"/>
      <c r="F156" s="42"/>
      <c r="G156" s="39"/>
      <c r="H156" s="39"/>
      <c r="I156" s="39"/>
      <c r="J156" s="98"/>
      <c r="K156" s="98"/>
      <c r="L156" s="98"/>
    </row>
    <row r="157" spans="1:12" x14ac:dyDescent="0.25">
      <c r="A157" s="37"/>
      <c r="B157" s="19"/>
      <c r="C157" s="39"/>
      <c r="D157" s="98"/>
      <c r="E157" s="98"/>
      <c r="F157" s="42"/>
      <c r="G157" s="39"/>
      <c r="H157" s="39"/>
      <c r="I157" s="39"/>
      <c r="J157" s="98"/>
      <c r="K157" s="98"/>
      <c r="L157" s="98"/>
    </row>
    <row r="158" spans="1:12" x14ac:dyDescent="0.25">
      <c r="A158" s="37"/>
      <c r="B158" s="19"/>
      <c r="C158" s="39"/>
      <c r="D158" s="98"/>
      <c r="E158" s="98"/>
      <c r="F158" s="42"/>
      <c r="G158" s="39"/>
      <c r="H158" s="39"/>
      <c r="I158" s="39"/>
      <c r="J158" s="98"/>
      <c r="K158" s="98"/>
      <c r="L158" s="98"/>
    </row>
    <row r="159" spans="1:12" x14ac:dyDescent="0.25">
      <c r="A159" s="37"/>
      <c r="B159" s="19"/>
      <c r="C159" s="39"/>
      <c r="D159" s="98"/>
      <c r="E159" s="98"/>
      <c r="F159" s="42"/>
      <c r="G159" s="39"/>
      <c r="H159" s="39"/>
      <c r="I159" s="39"/>
      <c r="J159" s="98"/>
      <c r="K159" s="98"/>
      <c r="L159" s="98"/>
    </row>
    <row r="160" spans="1:12" x14ac:dyDescent="0.25">
      <c r="A160" s="37"/>
      <c r="B160" s="19"/>
      <c r="C160" s="39"/>
      <c r="D160" s="98"/>
      <c r="E160" s="98"/>
      <c r="F160" s="42"/>
      <c r="G160" s="39"/>
      <c r="H160" s="39"/>
      <c r="I160" s="39"/>
      <c r="J160" s="98"/>
      <c r="K160" s="98"/>
      <c r="L160" s="98"/>
    </row>
    <row r="161" spans="1:12" x14ac:dyDescent="0.25">
      <c r="A161" s="37"/>
      <c r="B161" s="19"/>
      <c r="C161" s="39"/>
      <c r="D161" s="42" t="s">
        <v>125</v>
      </c>
      <c r="E161" s="39">
        <f>F155*E42*D128</f>
        <v>7.9257366626031125</v>
      </c>
      <c r="F161" s="98" t="s">
        <v>13</v>
      </c>
      <c r="G161" s="98"/>
      <c r="H161" s="39"/>
      <c r="I161" s="39"/>
      <c r="J161" s="98"/>
      <c r="K161" s="98"/>
      <c r="L161" s="98"/>
    </row>
    <row r="162" spans="1:12" x14ac:dyDescent="0.25">
      <c r="A162" s="37"/>
      <c r="B162" s="19"/>
      <c r="C162" s="39"/>
      <c r="D162" s="98"/>
      <c r="E162" s="98"/>
      <c r="F162" s="39"/>
      <c r="G162" s="39"/>
      <c r="H162" s="39"/>
      <c r="I162" s="39"/>
      <c r="J162" s="98"/>
      <c r="K162" s="98"/>
      <c r="L162" s="98"/>
    </row>
    <row r="163" spans="1:12" x14ac:dyDescent="0.25">
      <c r="A163" s="1" t="s">
        <v>24</v>
      </c>
      <c r="C163" s="39"/>
      <c r="D163" s="117" t="s">
        <v>126</v>
      </c>
      <c r="E163" s="117"/>
      <c r="F163" s="118">
        <v>8</v>
      </c>
      <c r="G163" s="119" t="s">
        <v>13</v>
      </c>
      <c r="H163" s="98"/>
      <c r="I163" s="98"/>
      <c r="J163" s="98"/>
      <c r="K163" s="98"/>
      <c r="L163" s="98"/>
    </row>
    <row r="164" spans="1:12" x14ac:dyDescent="0.25">
      <c r="A164" s="1"/>
      <c r="C164" s="39"/>
      <c r="D164" s="39"/>
      <c r="E164" s="39"/>
      <c r="F164" s="33"/>
      <c r="G164" s="106"/>
      <c r="H164" s="98"/>
      <c r="I164" s="98"/>
      <c r="J164" s="98"/>
      <c r="K164" s="98"/>
      <c r="L164" s="98"/>
    </row>
    <row r="165" spans="1:12" x14ac:dyDescent="0.25">
      <c r="A165" s="1"/>
      <c r="B165" s="97" t="s">
        <v>144</v>
      </c>
      <c r="C165" s="39"/>
      <c r="D165" s="39"/>
      <c r="E165" s="39"/>
      <c r="F165" s="33"/>
      <c r="G165" s="106"/>
      <c r="H165" s="98"/>
      <c r="I165" s="98"/>
      <c r="J165" s="98"/>
      <c r="K165" s="98"/>
      <c r="L165" s="98"/>
    </row>
    <row r="166" spans="1:12" x14ac:dyDescent="0.25">
      <c r="A166" s="1"/>
      <c r="C166" s="39"/>
      <c r="D166" s="39"/>
      <c r="E166" s="39"/>
      <c r="F166" s="33"/>
      <c r="G166" s="106"/>
      <c r="H166" s="98"/>
      <c r="I166" s="98"/>
      <c r="J166" s="98"/>
      <c r="K166" s="98"/>
      <c r="L166" s="98"/>
    </row>
    <row r="167" spans="1:12" x14ac:dyDescent="0.25">
      <c r="A167" s="1"/>
      <c r="C167" s="39"/>
      <c r="D167" s="39"/>
      <c r="E167" s="39"/>
      <c r="F167" s="33"/>
      <c r="G167" s="106"/>
      <c r="H167" s="98"/>
      <c r="I167" s="98"/>
      <c r="J167" s="98"/>
      <c r="K167" s="98"/>
      <c r="L167" s="98"/>
    </row>
    <row r="168" spans="1:12" x14ac:dyDescent="0.25">
      <c r="A168" s="1"/>
      <c r="B168" s="1"/>
      <c r="C168" s="1"/>
      <c r="D168" s="1"/>
      <c r="E168" s="1"/>
      <c r="F168" s="1"/>
      <c r="G168" s="1"/>
      <c r="H168" s="1"/>
      <c r="I168" s="1"/>
    </row>
    <row r="169" spans="1:12" x14ac:dyDescent="0.25">
      <c r="A169" s="1"/>
      <c r="B169" s="1"/>
      <c r="C169" s="1" t="s">
        <v>82</v>
      </c>
      <c r="D169" s="1"/>
      <c r="E169" s="1"/>
      <c r="F169" s="1"/>
      <c r="G169" s="1"/>
      <c r="H169" s="1"/>
      <c r="I169" s="1"/>
    </row>
    <row r="170" spans="1:12" x14ac:dyDescent="0.25">
      <c r="A170" s="1"/>
      <c r="B170" s="1"/>
      <c r="C170" s="1" t="s">
        <v>125</v>
      </c>
      <c r="D170" s="1"/>
      <c r="E170" s="1" t="s">
        <v>133</v>
      </c>
      <c r="F170" s="1"/>
      <c r="G170" s="1"/>
      <c r="H170" s="1"/>
      <c r="I170" s="1"/>
    </row>
    <row r="171" spans="1:12" x14ac:dyDescent="0.25">
      <c r="A171" s="1"/>
      <c r="B171" s="1"/>
      <c r="C171" s="1" t="s">
        <v>132</v>
      </c>
      <c r="D171" s="1"/>
      <c r="E171" s="1" t="s">
        <v>134</v>
      </c>
      <c r="F171" s="1"/>
      <c r="G171" s="1"/>
      <c r="H171" s="1"/>
      <c r="I171" s="1"/>
    </row>
    <row r="172" spans="1:12" x14ac:dyDescent="0.25">
      <c r="A172" s="1"/>
      <c r="B172" s="1"/>
      <c r="C172" s="1"/>
      <c r="D172" s="1"/>
      <c r="E172" s="1"/>
      <c r="F172" s="1"/>
      <c r="G172" s="1"/>
      <c r="H172" s="1"/>
      <c r="I172" s="1"/>
    </row>
    <row r="173" spans="1:12" x14ac:dyDescent="0.25">
      <c r="A173" s="1"/>
      <c r="B173" s="1"/>
      <c r="C173" s="63" t="s">
        <v>135</v>
      </c>
      <c r="D173" s="63"/>
      <c r="E173" s="63"/>
      <c r="F173" s="63"/>
      <c r="G173" s="63"/>
      <c r="H173" s="63"/>
      <c r="I173" s="63"/>
      <c r="J173" s="63"/>
      <c r="K173" s="63"/>
      <c r="L173" s="63"/>
    </row>
    <row r="174" spans="1:12" x14ac:dyDescent="0.25">
      <c r="A174" s="1"/>
      <c r="B174" s="1"/>
      <c r="C174" s="63"/>
      <c r="D174" s="63"/>
      <c r="E174" s="63"/>
      <c r="F174" s="63"/>
      <c r="G174" s="63"/>
      <c r="H174" s="63"/>
      <c r="I174" s="63"/>
      <c r="J174" s="63"/>
      <c r="K174" s="63"/>
      <c r="L174" s="63"/>
    </row>
    <row r="175" spans="1:12" x14ac:dyDescent="0.25">
      <c r="A175" s="1"/>
      <c r="B175" s="1"/>
      <c r="C175" s="63"/>
      <c r="D175" s="63"/>
      <c r="E175" s="63"/>
      <c r="F175" s="63"/>
      <c r="G175" s="63"/>
      <c r="H175" s="63"/>
      <c r="I175" s="63"/>
      <c r="J175" s="63"/>
      <c r="K175" s="63"/>
      <c r="L175" s="63"/>
    </row>
    <row r="176" spans="1:12" x14ac:dyDescent="0.25">
      <c r="A176" s="1"/>
      <c r="B176" s="1"/>
      <c r="C176" s="39"/>
      <c r="D176" s="39"/>
      <c r="E176" s="39"/>
      <c r="F176" s="39"/>
      <c r="G176" s="39"/>
      <c r="H176" s="39"/>
      <c r="I176" s="39"/>
      <c r="J176" s="98"/>
      <c r="K176" s="98"/>
      <c r="L176" s="98"/>
    </row>
    <row r="177" spans="1:12" ht="15.75" thickBot="1" x14ac:dyDescent="0.3">
      <c r="A177" s="1"/>
      <c r="B177" s="1"/>
      <c r="C177" s="39"/>
      <c r="D177" s="39"/>
      <c r="E177" s="39" t="s">
        <v>136</v>
      </c>
      <c r="F177" s="39"/>
      <c r="G177" s="39"/>
      <c r="H177" s="39"/>
      <c r="I177" s="39"/>
      <c r="J177" s="98"/>
      <c r="K177" s="98"/>
      <c r="L177" s="98"/>
    </row>
    <row r="178" spans="1:12" ht="30.75" customHeight="1" thickBot="1" x14ac:dyDescent="0.3">
      <c r="A178" s="1"/>
      <c r="B178" s="1"/>
      <c r="C178" s="39"/>
      <c r="D178" s="39"/>
      <c r="E178" s="82" t="s">
        <v>137</v>
      </c>
      <c r="F178" s="83"/>
      <c r="G178" s="84" t="s">
        <v>138</v>
      </c>
      <c r="H178" s="39"/>
      <c r="I178" s="39"/>
      <c r="J178" s="98"/>
      <c r="K178" s="98"/>
      <c r="L178" s="98"/>
    </row>
    <row r="179" spans="1:12" x14ac:dyDescent="0.25">
      <c r="A179" s="1"/>
      <c r="B179" s="1"/>
      <c r="C179" s="39"/>
      <c r="D179" s="39"/>
      <c r="E179" s="85">
        <v>0.2</v>
      </c>
      <c r="F179" s="86"/>
      <c r="G179" s="99">
        <v>1.25</v>
      </c>
      <c r="H179" s="39"/>
      <c r="I179" s="39"/>
      <c r="J179" s="98"/>
      <c r="K179" s="98"/>
      <c r="L179" s="98"/>
    </row>
    <row r="180" spans="1:12" x14ac:dyDescent="0.25">
      <c r="A180" s="1"/>
      <c r="B180" s="1"/>
      <c r="C180" s="39"/>
      <c r="D180" s="39"/>
      <c r="E180" s="87">
        <v>0.3</v>
      </c>
      <c r="F180" s="88"/>
      <c r="G180" s="100">
        <v>1.5</v>
      </c>
      <c r="H180" s="39"/>
      <c r="I180" s="39"/>
      <c r="J180" s="98"/>
      <c r="K180" s="98"/>
      <c r="L180" s="98"/>
    </row>
    <row r="181" spans="1:12" ht="15.75" thickBot="1" x14ac:dyDescent="0.3">
      <c r="A181" s="1"/>
      <c r="B181" s="1"/>
      <c r="C181" s="39"/>
      <c r="D181" s="39"/>
      <c r="E181" s="89">
        <v>0.5</v>
      </c>
      <c r="F181" s="90"/>
      <c r="G181" s="101">
        <v>2</v>
      </c>
      <c r="H181" s="39"/>
      <c r="I181" s="39"/>
      <c r="J181" s="98"/>
      <c r="K181" s="98"/>
      <c r="L181" s="98"/>
    </row>
    <row r="182" spans="1:12" x14ac:dyDescent="0.25">
      <c r="C182" s="98"/>
      <c r="D182" s="98"/>
      <c r="E182" s="98"/>
      <c r="F182" s="39"/>
      <c r="G182" s="39"/>
      <c r="H182" s="39"/>
      <c r="I182" s="39"/>
      <c r="J182" s="98"/>
      <c r="K182" s="98"/>
      <c r="L182" s="98"/>
    </row>
    <row r="183" spans="1:12" x14ac:dyDescent="0.25">
      <c r="C183" s="98"/>
      <c r="D183" s="102" t="s">
        <v>103</v>
      </c>
      <c r="E183" s="39"/>
      <c r="F183" s="39"/>
      <c r="G183" s="98"/>
      <c r="H183" s="98"/>
      <c r="I183" s="98"/>
      <c r="J183" s="98"/>
      <c r="K183" s="98"/>
      <c r="L183" s="98"/>
    </row>
    <row r="184" spans="1:12" x14ac:dyDescent="0.25">
      <c r="C184" s="98"/>
      <c r="D184" s="39"/>
      <c r="E184" s="102" t="s">
        <v>140</v>
      </c>
      <c r="F184" s="102" t="s">
        <v>139</v>
      </c>
      <c r="G184" s="98"/>
      <c r="H184" s="98"/>
      <c r="I184" s="39"/>
      <c r="J184" s="98"/>
      <c r="K184" s="98"/>
      <c r="L184" s="98"/>
    </row>
    <row r="185" spans="1:12" x14ac:dyDescent="0.25">
      <c r="C185" s="98"/>
      <c r="D185" s="102">
        <v>1</v>
      </c>
      <c r="E185" s="39">
        <v>0.3</v>
      </c>
      <c r="F185" s="39">
        <v>1.5</v>
      </c>
      <c r="G185" s="98"/>
      <c r="H185" s="98"/>
      <c r="I185" s="42"/>
      <c r="J185" s="98"/>
      <c r="K185" s="98"/>
      <c r="L185" s="98"/>
    </row>
    <row r="186" spans="1:12" x14ac:dyDescent="0.25">
      <c r="C186" s="98"/>
      <c r="D186" s="102">
        <v>2</v>
      </c>
      <c r="E186" s="103">
        <f>E42</f>
        <v>0.44090815370097203</v>
      </c>
      <c r="F186" s="39" t="s">
        <v>139</v>
      </c>
      <c r="G186" s="98"/>
      <c r="H186" s="98"/>
      <c r="I186" s="39"/>
      <c r="J186" s="98"/>
      <c r="K186" s="98"/>
      <c r="L186" s="98"/>
    </row>
    <row r="187" spans="1:12" x14ac:dyDescent="0.25">
      <c r="C187" s="98"/>
      <c r="D187" s="102">
        <v>3</v>
      </c>
      <c r="E187" s="39">
        <v>0.5</v>
      </c>
      <c r="F187" s="39">
        <v>2</v>
      </c>
      <c r="G187" s="98"/>
      <c r="H187" s="98"/>
      <c r="I187" s="39"/>
      <c r="J187" s="98"/>
      <c r="K187" s="98"/>
      <c r="L187" s="98"/>
    </row>
    <row r="188" spans="1:12" x14ac:dyDescent="0.25">
      <c r="C188" s="98"/>
      <c r="D188" s="102"/>
      <c r="E188" s="39"/>
      <c r="F188" s="39"/>
      <c r="G188" s="98"/>
      <c r="H188" s="98"/>
      <c r="I188" s="39"/>
      <c r="J188" s="98"/>
      <c r="K188" s="98"/>
      <c r="L188" s="98"/>
    </row>
    <row r="189" spans="1:12" x14ac:dyDescent="0.25">
      <c r="A189" s="43"/>
      <c r="B189" s="1"/>
      <c r="C189" s="39"/>
      <c r="D189" s="102"/>
      <c r="E189" s="39" t="s">
        <v>141</v>
      </c>
      <c r="F189" s="104">
        <f>(F187 -((F187-F185)*(E187-E186))/(E187-E185))</f>
        <v>1.8522703842524302</v>
      </c>
      <c r="G189" s="105" t="s">
        <v>52</v>
      </c>
      <c r="H189" s="98"/>
      <c r="I189" s="39"/>
      <c r="J189" s="98"/>
      <c r="K189" s="98"/>
      <c r="L189" s="98"/>
    </row>
    <row r="190" spans="1:12" x14ac:dyDescent="0.25">
      <c r="A190" s="43"/>
      <c r="B190" s="1"/>
      <c r="C190" s="39"/>
      <c r="D190" s="102"/>
      <c r="E190" s="39"/>
      <c r="F190" s="104"/>
      <c r="G190" s="105"/>
      <c r="H190" s="98"/>
      <c r="I190" s="39"/>
      <c r="J190" s="98"/>
      <c r="K190" s="98"/>
      <c r="L190" s="98"/>
    </row>
    <row r="191" spans="1:12" x14ac:dyDescent="0.25">
      <c r="A191" s="43"/>
      <c r="B191" s="1"/>
      <c r="C191" s="39"/>
      <c r="D191" s="102"/>
      <c r="E191" s="39"/>
      <c r="F191" s="104"/>
      <c r="G191" s="105"/>
      <c r="H191" s="98"/>
      <c r="I191" s="39"/>
      <c r="J191" s="98"/>
      <c r="K191" s="98"/>
      <c r="L191" s="98"/>
    </row>
    <row r="192" spans="1:12" x14ac:dyDescent="0.25">
      <c r="A192" s="43"/>
      <c r="B192" s="1"/>
      <c r="C192" s="39"/>
      <c r="D192" s="98"/>
      <c r="E192" s="98"/>
      <c r="F192" s="42"/>
      <c r="G192" s="39"/>
      <c r="H192" s="39"/>
      <c r="I192" s="39"/>
      <c r="J192" s="98"/>
      <c r="K192" s="98"/>
      <c r="L192" s="98"/>
    </row>
    <row r="193" spans="1:12" x14ac:dyDescent="0.25">
      <c r="A193" s="43"/>
      <c r="B193" s="1"/>
      <c r="C193" s="39"/>
      <c r="D193" s="42" t="s">
        <v>125</v>
      </c>
      <c r="E193" s="39">
        <f>F189*E42*D126</f>
        <v>38.809904782312429</v>
      </c>
      <c r="F193" s="98" t="s">
        <v>13</v>
      </c>
      <c r="G193" s="98"/>
      <c r="H193" s="39"/>
      <c r="I193" s="39"/>
      <c r="J193" s="98"/>
      <c r="K193" s="98"/>
      <c r="L193" s="98"/>
    </row>
    <row r="194" spans="1:12" x14ac:dyDescent="0.25">
      <c r="A194" s="43"/>
      <c r="B194" s="1"/>
      <c r="C194" s="39"/>
      <c r="D194" s="98"/>
      <c r="E194" s="98"/>
      <c r="F194" s="39"/>
      <c r="G194" s="39"/>
      <c r="H194" s="39"/>
      <c r="I194" s="39"/>
      <c r="J194" s="98"/>
      <c r="K194" s="98"/>
      <c r="L194" s="98"/>
    </row>
    <row r="195" spans="1:12" x14ac:dyDescent="0.25">
      <c r="A195" s="1"/>
      <c r="B195" s="19"/>
      <c r="C195" s="39"/>
      <c r="D195" s="117" t="s">
        <v>126</v>
      </c>
      <c r="E195" s="117"/>
      <c r="F195" s="118">
        <v>39</v>
      </c>
      <c r="G195" s="119" t="s">
        <v>13</v>
      </c>
      <c r="H195" s="98"/>
      <c r="I195" s="98"/>
      <c r="J195" s="98"/>
      <c r="K195" s="98"/>
      <c r="L195" s="98"/>
    </row>
    <row r="196" spans="1:12" ht="1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</row>
    <row r="197" spans="1:12" x14ac:dyDescent="0.25">
      <c r="A197" s="1"/>
      <c r="B197" s="19"/>
      <c r="C197" s="1"/>
      <c r="D197" s="1"/>
      <c r="E197" s="1"/>
      <c r="F197" s="1"/>
      <c r="G197" s="1"/>
      <c r="H197" s="1"/>
      <c r="I197" s="1"/>
    </row>
    <row r="198" spans="1:12" x14ac:dyDescent="0.25">
      <c r="A198" s="37" t="s">
        <v>127</v>
      </c>
      <c r="B198" s="19" t="s">
        <v>128</v>
      </c>
      <c r="C198" s="1"/>
      <c r="D198" s="1"/>
      <c r="E198" s="1"/>
      <c r="F198" s="1"/>
      <c r="G198" s="1"/>
      <c r="H198" s="1"/>
      <c r="I198" s="1"/>
    </row>
    <row r="199" spans="1:12" x14ac:dyDescent="0.25">
      <c r="A199" s="1"/>
      <c r="B199" s="1"/>
      <c r="C199" s="1"/>
      <c r="D199" s="1"/>
      <c r="E199" s="25"/>
      <c r="F199" s="1"/>
      <c r="G199" s="1"/>
      <c r="H199" s="1"/>
      <c r="I199" s="1"/>
    </row>
    <row r="200" spans="1:12" x14ac:dyDescent="0.25">
      <c r="A200" s="1"/>
      <c r="B200" s="1" t="s">
        <v>129</v>
      </c>
      <c r="C200" s="1"/>
      <c r="D200" s="1"/>
      <c r="E200" s="1"/>
    </row>
    <row r="201" spans="1:12" x14ac:dyDescent="0.25">
      <c r="A201" s="1"/>
      <c r="B201" s="1"/>
      <c r="C201" s="42" t="s">
        <v>130</v>
      </c>
      <c r="E201" s="1" t="s">
        <v>145</v>
      </c>
      <c r="F201" s="1"/>
    </row>
    <row r="202" spans="1:12" x14ac:dyDescent="0.25">
      <c r="A202" s="1"/>
      <c r="B202" s="1"/>
      <c r="C202" s="42" t="s">
        <v>131</v>
      </c>
      <c r="D202" s="1">
        <f>D47</f>
        <v>1.5</v>
      </c>
      <c r="E202" s="1" t="s">
        <v>146</v>
      </c>
      <c r="F202" s="1"/>
    </row>
    <row r="203" spans="1:12" x14ac:dyDescent="0.25">
      <c r="C203" s="42" t="s">
        <v>148</v>
      </c>
      <c r="D203" s="1">
        <f>'canal max eficiencia'!F36</f>
        <v>1.2</v>
      </c>
      <c r="E203" s="114" t="s">
        <v>147</v>
      </c>
      <c r="F203" s="42"/>
      <c r="G203" s="42"/>
      <c r="H203" s="42"/>
    </row>
    <row r="204" spans="1:12" x14ac:dyDescent="0.25">
      <c r="C204" s="114"/>
      <c r="D204" s="114"/>
      <c r="E204" s="114"/>
    </row>
    <row r="205" spans="1:12" x14ac:dyDescent="0.25">
      <c r="C205" s="114"/>
      <c r="D205" s="114"/>
      <c r="E205" s="114" t="s">
        <v>149</v>
      </c>
      <c r="F205" s="114">
        <f>((D202-D203)/(((TAN(((12.5*PI()))/180))*2)))</f>
        <v>0.67660627554930874</v>
      </c>
      <c r="G205" s="114" t="s">
        <v>13</v>
      </c>
    </row>
    <row r="206" spans="1:12" ht="6.75" customHeight="1" x14ac:dyDescent="0.25">
      <c r="E206" s="114"/>
      <c r="F206" s="114"/>
    </row>
    <row r="207" spans="1:12" x14ac:dyDescent="0.25">
      <c r="B207" s="1" t="s">
        <v>150</v>
      </c>
      <c r="E207" s="115" t="s">
        <v>149</v>
      </c>
      <c r="F207" s="116">
        <v>0.7</v>
      </c>
      <c r="G207" s="115" t="s">
        <v>13</v>
      </c>
    </row>
    <row r="210" spans="1:12" x14ac:dyDescent="0.25">
      <c r="A210" s="37" t="s">
        <v>151</v>
      </c>
      <c r="B210" s="19" t="s">
        <v>152</v>
      </c>
    </row>
    <row r="211" spans="1:12" x14ac:dyDescent="0.25">
      <c r="A211" s="37"/>
      <c r="B211" s="19"/>
    </row>
    <row r="212" spans="1:12" x14ac:dyDescent="0.25">
      <c r="A212" s="37"/>
      <c r="B212" s="19"/>
      <c r="E212" s="1" t="s">
        <v>160</v>
      </c>
    </row>
    <row r="213" spans="1:12" x14ac:dyDescent="0.25">
      <c r="A213" s="37"/>
      <c r="B213" s="19"/>
    </row>
    <row r="214" spans="1:12" x14ac:dyDescent="0.25">
      <c r="A214" s="37"/>
      <c r="B214" s="19"/>
    </row>
    <row r="215" spans="1:12" x14ac:dyDescent="0.25">
      <c r="A215" s="37"/>
      <c r="B215" s="19"/>
    </row>
    <row r="216" spans="1:12" x14ac:dyDescent="0.25">
      <c r="A216" s="37"/>
      <c r="B216" s="19"/>
    </row>
    <row r="217" spans="1:12" x14ac:dyDescent="0.25">
      <c r="A217" s="37"/>
      <c r="B217" s="19"/>
    </row>
    <row r="218" spans="1:12" x14ac:dyDescent="0.25">
      <c r="A218" s="37"/>
      <c r="B218" s="19"/>
      <c r="G218" s="120" t="s">
        <v>156</v>
      </c>
    </row>
    <row r="219" spans="1:12" x14ac:dyDescent="0.25">
      <c r="A219" s="37"/>
      <c r="B219" s="19"/>
      <c r="G219" s="120"/>
    </row>
    <row r="220" spans="1:12" x14ac:dyDescent="0.25">
      <c r="A220" s="37"/>
      <c r="B220" s="19"/>
      <c r="G220" s="120"/>
    </row>
    <row r="221" spans="1:12" x14ac:dyDescent="0.25">
      <c r="B221" s="1" t="s">
        <v>159</v>
      </c>
      <c r="C221" s="1"/>
      <c r="D221" s="1"/>
      <c r="E221" s="1"/>
      <c r="F221" s="79" t="s">
        <v>157</v>
      </c>
      <c r="G221" s="79"/>
      <c r="H221" s="79"/>
      <c r="I221" s="1"/>
      <c r="J221" s="79" t="s">
        <v>158</v>
      </c>
      <c r="K221" s="79"/>
      <c r="L221" s="79"/>
    </row>
    <row r="225" spans="2:12" x14ac:dyDescent="0.25">
      <c r="B225" s="1" t="s">
        <v>155</v>
      </c>
      <c r="L225" s="1" t="s">
        <v>154</v>
      </c>
    </row>
    <row r="229" spans="2:12" x14ac:dyDescent="0.25">
      <c r="F229" s="121" t="s">
        <v>153</v>
      </c>
      <c r="G229" s="121"/>
    </row>
  </sheetData>
  <mergeCells count="25">
    <mergeCell ref="D147:F147"/>
    <mergeCell ref="F229:G229"/>
    <mergeCell ref="F221:H221"/>
    <mergeCell ref="J221:L221"/>
    <mergeCell ref="C139:L141"/>
    <mergeCell ref="D144:F144"/>
    <mergeCell ref="D145:F145"/>
    <mergeCell ref="D146:F146"/>
    <mergeCell ref="C173:L175"/>
    <mergeCell ref="E178:F178"/>
    <mergeCell ref="E179:F179"/>
    <mergeCell ref="E180:F180"/>
    <mergeCell ref="E181:F181"/>
    <mergeCell ref="G42:J42"/>
    <mergeCell ref="D78:F78"/>
    <mergeCell ref="E80:F80"/>
    <mergeCell ref="B21:K22"/>
    <mergeCell ref="F33:H33"/>
    <mergeCell ref="F34:H34"/>
    <mergeCell ref="F35:H35"/>
    <mergeCell ref="F36:H36"/>
    <mergeCell ref="F126:K126"/>
    <mergeCell ref="F128:K128"/>
    <mergeCell ref="A126:B126"/>
    <mergeCell ref="A128:B128"/>
  </mergeCells>
  <conditionalFormatting sqref="E86:F86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{721A1D0F-B685-44F1-9FC5-446323705F06}</x14:id>
        </ext>
      </extLst>
    </cfRule>
  </conditionalFormatting>
  <pageMargins left="0" right="0" top="0" bottom="0" header="0.31496062992125984" footer="0.31496062992125984"/>
  <pageSetup orientation="portrait" horizontalDpi="4294967293" verticalDpi="4294967293" r:id="rId1"/>
  <drawing r:id="rId2"/>
  <legacyDrawing r:id="rId3"/>
  <oleObjects>
    <mc:AlternateContent xmlns:mc="http://schemas.openxmlformats.org/markup-compatibility/2006">
      <mc:Choice Requires="x14">
        <oleObject progId="Equation.3" shapeId="2049" r:id="rId4">
          <objectPr defaultSize="0" autoPict="0" r:id="rId5">
            <anchor moveWithCells="1" sizeWithCells="1">
              <from>
                <xdr:col>4</xdr:col>
                <xdr:colOff>152400</xdr:colOff>
                <xdr:row>24</xdr:row>
                <xdr:rowOff>85725</xdr:rowOff>
              </from>
              <to>
                <xdr:col>7</xdr:col>
                <xdr:colOff>219075</xdr:colOff>
                <xdr:row>26</xdr:row>
                <xdr:rowOff>47625</xdr:rowOff>
              </to>
            </anchor>
          </objectPr>
        </oleObject>
      </mc:Choice>
      <mc:Fallback>
        <oleObject progId="Equation.3" shapeId="2049" r:id="rId4"/>
      </mc:Fallback>
    </mc:AlternateContent>
    <mc:AlternateContent xmlns:mc="http://schemas.openxmlformats.org/markup-compatibility/2006">
      <mc:Choice Requires="x14">
        <oleObject progId="Equation.3" shapeId="2050" r:id="rId6">
          <objectPr defaultSize="0" autoPict="0" r:id="rId7">
            <anchor moveWithCells="1" sizeWithCells="1">
              <from>
                <xdr:col>3</xdr:col>
                <xdr:colOff>190500</xdr:colOff>
                <xdr:row>36</xdr:row>
                <xdr:rowOff>133350</xdr:rowOff>
              </from>
              <to>
                <xdr:col>6</xdr:col>
                <xdr:colOff>190500</xdr:colOff>
                <xdr:row>38</xdr:row>
                <xdr:rowOff>142875</xdr:rowOff>
              </to>
            </anchor>
          </objectPr>
        </oleObject>
      </mc:Choice>
      <mc:Fallback>
        <oleObject progId="Equation.3" shapeId="2050" r:id="rId6"/>
      </mc:Fallback>
    </mc:AlternateContent>
    <mc:AlternateContent xmlns:mc="http://schemas.openxmlformats.org/markup-compatibility/2006">
      <mc:Choice Requires="x14">
        <oleObject progId="Equation.3" shapeId="2052" r:id="rId8">
          <objectPr defaultSize="0" autoPict="0" r:id="rId9">
            <anchor moveWithCells="1">
              <from>
                <xdr:col>2</xdr:col>
                <xdr:colOff>85725</xdr:colOff>
                <xdr:row>55</xdr:row>
                <xdr:rowOff>9525</xdr:rowOff>
              </from>
              <to>
                <xdr:col>4</xdr:col>
                <xdr:colOff>104775</xdr:colOff>
                <xdr:row>57</xdr:row>
                <xdr:rowOff>133350</xdr:rowOff>
              </to>
            </anchor>
          </objectPr>
        </oleObject>
      </mc:Choice>
      <mc:Fallback>
        <oleObject progId="Equation.3" shapeId="2052" r:id="rId8"/>
      </mc:Fallback>
    </mc:AlternateContent>
    <mc:AlternateContent xmlns:mc="http://schemas.openxmlformats.org/markup-compatibility/2006">
      <mc:Choice Requires="x14">
        <oleObject progId="Equation.3" shapeId="2053" r:id="rId10">
          <objectPr defaultSize="0" autoPict="0" r:id="rId11">
            <anchor moveWithCells="1">
              <from>
                <xdr:col>3</xdr:col>
                <xdr:colOff>304800</xdr:colOff>
                <xdr:row>47</xdr:row>
                <xdr:rowOff>171450</xdr:rowOff>
              </from>
              <to>
                <xdr:col>6</xdr:col>
                <xdr:colOff>9525</xdr:colOff>
                <xdr:row>49</xdr:row>
                <xdr:rowOff>152400</xdr:rowOff>
              </to>
            </anchor>
          </objectPr>
        </oleObject>
      </mc:Choice>
      <mc:Fallback>
        <oleObject progId="Equation.3" shapeId="2053" r:id="rId10"/>
      </mc:Fallback>
    </mc:AlternateContent>
    <mc:AlternateContent xmlns:mc="http://schemas.openxmlformats.org/markup-compatibility/2006">
      <mc:Choice Requires="x14">
        <oleObject progId="Equation.3" shapeId="2058" r:id="rId12">
          <objectPr defaultSize="0" autoPict="0" r:id="rId13">
            <anchor moveWithCells="1">
              <from>
                <xdr:col>4</xdr:col>
                <xdr:colOff>180975</xdr:colOff>
                <xdr:row>72</xdr:row>
                <xdr:rowOff>28575</xdr:rowOff>
              </from>
              <to>
                <xdr:col>6</xdr:col>
                <xdr:colOff>438150</xdr:colOff>
                <xdr:row>74</xdr:row>
                <xdr:rowOff>123825</xdr:rowOff>
              </to>
            </anchor>
          </objectPr>
        </oleObject>
      </mc:Choice>
      <mc:Fallback>
        <oleObject progId="Equation.3" shapeId="2058" r:id="rId12"/>
      </mc:Fallback>
    </mc:AlternateContent>
    <mc:AlternateContent xmlns:mc="http://schemas.openxmlformats.org/markup-compatibility/2006">
      <mc:Choice Requires="x14">
        <oleObject progId="Equation.3" shapeId="2059" r:id="rId14">
          <objectPr defaultSize="0" autoPict="0" r:id="rId15">
            <anchor moveWithCells="1">
              <from>
                <xdr:col>4</xdr:col>
                <xdr:colOff>19050</xdr:colOff>
                <xdr:row>67</xdr:row>
                <xdr:rowOff>95250</xdr:rowOff>
              </from>
              <to>
                <xdr:col>7</xdr:col>
                <xdr:colOff>28575</xdr:colOff>
                <xdr:row>69</xdr:row>
                <xdr:rowOff>47625</xdr:rowOff>
              </to>
            </anchor>
          </objectPr>
        </oleObject>
      </mc:Choice>
      <mc:Fallback>
        <oleObject progId="Equation.3" shapeId="2059" r:id="rId14"/>
      </mc:Fallback>
    </mc:AlternateContent>
    <mc:AlternateContent xmlns:mc="http://schemas.openxmlformats.org/markup-compatibility/2006">
      <mc:Choice Requires="x14">
        <oleObject progId="Equation.3" shapeId="2064" r:id="rId16">
          <objectPr defaultSize="0" autoPict="0" r:id="rId17">
            <anchor moveWithCells="1" sizeWithCells="1">
              <from>
                <xdr:col>4</xdr:col>
                <xdr:colOff>66675</xdr:colOff>
                <xdr:row>106</xdr:row>
                <xdr:rowOff>171450</xdr:rowOff>
              </from>
              <to>
                <xdr:col>8</xdr:col>
                <xdr:colOff>247650</xdr:colOff>
                <xdr:row>110</xdr:row>
                <xdr:rowOff>0</xdr:rowOff>
              </to>
            </anchor>
          </objectPr>
        </oleObject>
      </mc:Choice>
      <mc:Fallback>
        <oleObject progId="Equation.3" shapeId="2064" r:id="rId16"/>
      </mc:Fallback>
    </mc:AlternateContent>
    <mc:AlternateContent xmlns:mc="http://schemas.openxmlformats.org/markup-compatibility/2006">
      <mc:Choice Requires="x14">
        <oleObject progId="Equation.3" shapeId="2066" r:id="rId18">
          <objectPr defaultSize="0" autoPict="0" r:id="rId19">
            <anchor moveWithCells="1">
              <from>
                <xdr:col>4</xdr:col>
                <xdr:colOff>133350</xdr:colOff>
                <xdr:row>121</xdr:row>
                <xdr:rowOff>28575</xdr:rowOff>
              </from>
              <to>
                <xdr:col>6</xdr:col>
                <xdr:colOff>104775</xdr:colOff>
                <xdr:row>124</xdr:row>
                <xdr:rowOff>95250</xdr:rowOff>
              </to>
            </anchor>
          </objectPr>
        </oleObject>
      </mc:Choice>
      <mc:Fallback>
        <oleObject progId="Equation.3" shapeId="2066" r:id="rId18"/>
      </mc:Fallback>
    </mc:AlternateContent>
    <mc:AlternateContent xmlns:mc="http://schemas.openxmlformats.org/markup-compatibility/2006">
      <mc:Choice Requires="x14">
        <oleObject progId="Equation.3" shapeId="2070" r:id="rId20">
          <objectPr defaultSize="0" autoPict="0" r:id="rId21">
            <anchor moveWithCells="1">
              <from>
                <xdr:col>3</xdr:col>
                <xdr:colOff>219075</xdr:colOff>
                <xdr:row>157</xdr:row>
                <xdr:rowOff>95250</xdr:rowOff>
              </from>
              <to>
                <xdr:col>7</xdr:col>
                <xdr:colOff>238125</xdr:colOff>
                <xdr:row>159</xdr:row>
                <xdr:rowOff>47625</xdr:rowOff>
              </to>
            </anchor>
          </objectPr>
        </oleObject>
      </mc:Choice>
      <mc:Fallback>
        <oleObject progId="Equation.3" shapeId="2070" r:id="rId20"/>
      </mc:Fallback>
    </mc:AlternateContent>
    <mc:AlternateContent xmlns:mc="http://schemas.openxmlformats.org/markup-compatibility/2006">
      <mc:Choice Requires="x14">
        <oleObject progId="Equation.3" shapeId="2072" r:id="rId22">
          <objectPr defaultSize="0" autoPict="0" r:id="rId23">
            <anchor moveWithCells="1">
              <from>
                <xdr:col>5</xdr:col>
                <xdr:colOff>133350</xdr:colOff>
                <xdr:row>196</xdr:row>
                <xdr:rowOff>161925</xdr:rowOff>
              </from>
              <to>
                <xdr:col>9</xdr:col>
                <xdr:colOff>161925</xdr:colOff>
                <xdr:row>199</xdr:row>
                <xdr:rowOff>85725</xdr:rowOff>
              </to>
            </anchor>
          </objectPr>
        </oleObject>
      </mc:Choice>
      <mc:Fallback>
        <oleObject progId="Equation.3" shapeId="2072" r:id="rId22"/>
      </mc:Fallback>
    </mc:AlternateContent>
    <mc:AlternateContent xmlns:mc="http://schemas.openxmlformats.org/markup-compatibility/2006">
      <mc:Choice Requires="x14">
        <oleObject progId="Equation.3" shapeId="2074" r:id="rId24">
          <objectPr defaultSize="0" autoPict="0" r:id="rId21">
            <anchor moveWithCells="1">
              <from>
                <xdr:col>4</xdr:col>
                <xdr:colOff>247650</xdr:colOff>
                <xdr:row>132</xdr:row>
                <xdr:rowOff>76200</xdr:rowOff>
              </from>
              <to>
                <xdr:col>8</xdr:col>
                <xdr:colOff>266700</xdr:colOff>
                <xdr:row>134</xdr:row>
                <xdr:rowOff>28575</xdr:rowOff>
              </to>
            </anchor>
          </objectPr>
        </oleObject>
      </mc:Choice>
      <mc:Fallback>
        <oleObject progId="Equation.3" shapeId="2074" r:id="rId24"/>
      </mc:Fallback>
    </mc:AlternateContent>
    <mc:AlternateContent xmlns:mc="http://schemas.openxmlformats.org/markup-compatibility/2006">
      <mc:Choice Requires="x14">
        <oleObject progId="Equation.3" shapeId="2075" r:id="rId25">
          <objectPr defaultSize="0" autoPict="0" r:id="rId21">
            <anchor moveWithCells="1">
              <from>
                <xdr:col>2</xdr:col>
                <xdr:colOff>295275</xdr:colOff>
                <xdr:row>165</xdr:row>
                <xdr:rowOff>85725</xdr:rowOff>
              </from>
              <to>
                <xdr:col>6</xdr:col>
                <xdr:colOff>314325</xdr:colOff>
                <xdr:row>167</xdr:row>
                <xdr:rowOff>38100</xdr:rowOff>
              </to>
            </anchor>
          </objectPr>
        </oleObject>
      </mc:Choice>
      <mc:Fallback>
        <oleObject progId="Equation.3" shapeId="2075" r:id="rId25"/>
      </mc:Fallback>
    </mc:AlternateContent>
    <mc:AlternateContent xmlns:mc="http://schemas.openxmlformats.org/markup-compatibility/2006">
      <mc:Choice Requires="x14">
        <oleObject progId="Equation.3" shapeId="2077" r:id="rId26">
          <objectPr defaultSize="0" autoPict="0" r:id="rId21">
            <anchor moveWithCells="1">
              <from>
                <xdr:col>2</xdr:col>
                <xdr:colOff>447675</xdr:colOff>
                <xdr:row>189</xdr:row>
                <xdr:rowOff>152400</xdr:rowOff>
              </from>
              <to>
                <xdr:col>6</xdr:col>
                <xdr:colOff>466725</xdr:colOff>
                <xdr:row>191</xdr:row>
                <xdr:rowOff>104775</xdr:rowOff>
              </to>
            </anchor>
          </objectPr>
        </oleObject>
      </mc:Choice>
      <mc:Fallback>
        <oleObject progId="Equation.3" shapeId="2077" r:id="rId26"/>
      </mc:Fallback>
    </mc:AlternateContent>
  </oleObjec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21A1D0F-B685-44F1-9FC5-446323705F0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E86:F86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canal max eficiencia</vt:lpstr>
      <vt:lpstr>desarenador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router</dc:creator>
  <cp:lastModifiedBy>router</cp:lastModifiedBy>
  <cp:lastPrinted>2014-10-25T02:57:38Z</cp:lastPrinted>
  <dcterms:created xsi:type="dcterms:W3CDTF">2014-10-24T18:24:11Z</dcterms:created>
  <dcterms:modified xsi:type="dcterms:W3CDTF">2014-10-25T02:58:00Z</dcterms:modified>
</cp:coreProperties>
</file>